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dmin\Finance\Debt\Amortization Schedules\"/>
    </mc:Choice>
  </mc:AlternateContent>
  <xr:revisionPtr revIDLastSave="0" documentId="13_ncr:1_{22E77AAD-3F70-4996-AC90-0BD1152E850D}" xr6:coauthVersionLast="47" xr6:coauthVersionMax="47" xr10:uidLastSave="{00000000-0000-0000-0000-000000000000}"/>
  <bookViews>
    <workbookView xWindow="28680" yWindow="-120" windowWidth="29040" windowHeight="15840" xr2:uid="{AB0F6BB0-07CD-48F2-A9FB-FEEA32FAD7C1}"/>
  </bookViews>
  <sheets>
    <sheet name="Total Annual Debt Service Sched" sheetId="1" r:id="rId1"/>
  </sheets>
  <externalReferences>
    <externalReference r:id="rId2"/>
  </externalReferences>
  <definedNames>
    <definedName name="_xlnm.Print_Area" localSheetId="0">'Total Annual Debt Service Sched'!$A$1:$F$192</definedName>
    <definedName name="_xlnm.Print_Titles" localSheetId="0">'Total Annual Debt Service Sched'!$1:$5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25" i="1"/>
  <c r="E11" i="1"/>
  <c r="E10" i="1"/>
  <c r="E9" i="1"/>
  <c r="E8" i="1"/>
  <c r="E7" i="1"/>
  <c r="D192" i="1"/>
  <c r="C192" i="1"/>
  <c r="D191" i="1"/>
  <c r="C191" i="1"/>
  <c r="D190" i="1"/>
  <c r="C190" i="1"/>
  <c r="D189" i="1"/>
  <c r="C189" i="1"/>
  <c r="E189" i="1" s="1"/>
  <c r="D188" i="1"/>
  <c r="C188" i="1"/>
  <c r="D187" i="1"/>
  <c r="C187" i="1"/>
  <c r="D186" i="1"/>
  <c r="C186" i="1"/>
  <c r="D185" i="1"/>
  <c r="C185" i="1"/>
  <c r="E185" i="1" s="1"/>
  <c r="E183" i="1"/>
  <c r="D182" i="1"/>
  <c r="C182" i="1"/>
  <c r="E182" i="1" s="1"/>
  <c r="E180" i="1"/>
  <c r="D179" i="1"/>
  <c r="C179" i="1"/>
  <c r="E176" i="1"/>
  <c r="D175" i="1"/>
  <c r="C175" i="1"/>
  <c r="E175" i="1" s="1"/>
  <c r="D174" i="1"/>
  <c r="C174" i="1"/>
  <c r="E174" i="1" s="1"/>
  <c r="E171" i="1"/>
  <c r="D170" i="1"/>
  <c r="C170" i="1"/>
  <c r="D169" i="1"/>
  <c r="C169" i="1"/>
  <c r="E166" i="1"/>
  <c r="D165" i="1"/>
  <c r="C165" i="1"/>
  <c r="E165" i="1" s="1"/>
  <c r="D164" i="1"/>
  <c r="C164" i="1"/>
  <c r="E161" i="1"/>
  <c r="D160" i="1"/>
  <c r="C160" i="1"/>
  <c r="E160" i="1" s="1"/>
  <c r="D159" i="1"/>
  <c r="C159" i="1"/>
  <c r="E159" i="1" s="1"/>
  <c r="E156" i="1"/>
  <c r="D155" i="1"/>
  <c r="E155" i="1" s="1"/>
  <c r="C155" i="1"/>
  <c r="D154" i="1"/>
  <c r="C154" i="1"/>
  <c r="E151" i="1"/>
  <c r="D150" i="1"/>
  <c r="C150" i="1"/>
  <c r="E150" i="1" s="1"/>
  <c r="D149" i="1"/>
  <c r="C149" i="1"/>
  <c r="E146" i="1"/>
  <c r="E145" i="1"/>
  <c r="D144" i="1"/>
  <c r="C144" i="1"/>
  <c r="E144" i="1" s="1"/>
  <c r="D143" i="1"/>
  <c r="C143" i="1"/>
  <c r="E143" i="1" s="1"/>
  <c r="E140" i="1"/>
  <c r="E139" i="1"/>
  <c r="D138" i="1"/>
  <c r="C138" i="1"/>
  <c r="D137" i="1"/>
  <c r="C137" i="1"/>
  <c r="E137" i="1" s="1"/>
  <c r="D136" i="1"/>
  <c r="C136" i="1"/>
  <c r="E136" i="1" s="1"/>
  <c r="E133" i="1"/>
  <c r="E132" i="1"/>
  <c r="D131" i="1"/>
  <c r="C131" i="1"/>
  <c r="D130" i="1"/>
  <c r="C130" i="1"/>
  <c r="E130" i="1" s="1"/>
  <c r="D129" i="1"/>
  <c r="E129" i="1" s="1"/>
  <c r="D128" i="1"/>
  <c r="C128" i="1"/>
  <c r="E128" i="1" s="1"/>
  <c r="E125" i="1"/>
  <c r="E124" i="1"/>
  <c r="D123" i="1"/>
  <c r="C123" i="1"/>
  <c r="D122" i="1"/>
  <c r="C122" i="1"/>
  <c r="E122" i="1" s="1"/>
  <c r="D121" i="1"/>
  <c r="C121" i="1"/>
  <c r="E121" i="1" s="1"/>
  <c r="D120" i="1"/>
  <c r="C120" i="1"/>
  <c r="E117" i="1"/>
  <c r="E116" i="1"/>
  <c r="D115" i="1"/>
  <c r="C115" i="1"/>
  <c r="E115" i="1" s="1"/>
  <c r="D114" i="1"/>
  <c r="C114" i="1"/>
  <c r="E114" i="1" s="1"/>
  <c r="D113" i="1"/>
  <c r="C113" i="1"/>
  <c r="D112" i="1"/>
  <c r="C112" i="1"/>
  <c r="E109" i="1"/>
  <c r="E108" i="1"/>
  <c r="D107" i="1"/>
  <c r="C107" i="1"/>
  <c r="E107" i="1" s="1"/>
  <c r="D106" i="1"/>
  <c r="C106" i="1"/>
  <c r="D105" i="1"/>
  <c r="C105" i="1"/>
  <c r="D104" i="1"/>
  <c r="C104" i="1"/>
  <c r="E104" i="1" s="1"/>
  <c r="E101" i="1"/>
  <c r="E100" i="1"/>
  <c r="D99" i="1"/>
  <c r="C99" i="1"/>
  <c r="D98" i="1"/>
  <c r="C98" i="1"/>
  <c r="D97" i="1"/>
  <c r="C97" i="1"/>
  <c r="E97" i="1" s="1"/>
  <c r="D96" i="1"/>
  <c r="C96" i="1"/>
  <c r="E96" i="1" s="1"/>
  <c r="E93" i="1"/>
  <c r="E92" i="1"/>
  <c r="D91" i="1"/>
  <c r="C91" i="1"/>
  <c r="D90" i="1"/>
  <c r="C90" i="1"/>
  <c r="E90" i="1" s="1"/>
  <c r="E89" i="1"/>
  <c r="D88" i="1"/>
  <c r="E88" i="1" s="1"/>
  <c r="C88" i="1"/>
  <c r="E85" i="1"/>
  <c r="E84" i="1"/>
  <c r="D83" i="1"/>
  <c r="C83" i="1"/>
  <c r="D82" i="1"/>
  <c r="C82" i="1"/>
  <c r="D81" i="1"/>
  <c r="E81" i="1" s="1"/>
  <c r="C81" i="1"/>
  <c r="D80" i="1"/>
  <c r="C80" i="1"/>
  <c r="D79" i="1"/>
  <c r="C79" i="1"/>
  <c r="E76" i="1"/>
  <c r="E75" i="1"/>
  <c r="D74" i="1"/>
  <c r="E74" i="1" s="1"/>
  <c r="C74" i="1"/>
  <c r="D73" i="1"/>
  <c r="C73" i="1"/>
  <c r="D72" i="1"/>
  <c r="C72" i="1"/>
  <c r="D71" i="1"/>
  <c r="C71" i="1"/>
  <c r="E71" i="1" s="1"/>
  <c r="D70" i="1"/>
  <c r="E70" i="1" s="1"/>
  <c r="C70" i="1"/>
  <c r="D69" i="1"/>
  <c r="C69" i="1"/>
  <c r="E66" i="1"/>
  <c r="E65" i="1"/>
  <c r="D64" i="1"/>
  <c r="C64" i="1"/>
  <c r="E64" i="1" s="1"/>
  <c r="D63" i="1"/>
  <c r="E63" i="1" s="1"/>
  <c r="C63" i="1"/>
  <c r="D62" i="1"/>
  <c r="C62" i="1"/>
  <c r="D61" i="1"/>
  <c r="C61" i="1"/>
  <c r="D60" i="1"/>
  <c r="C60" i="1"/>
  <c r="E60" i="1" s="1"/>
  <c r="D59" i="1"/>
  <c r="E59" i="1" s="1"/>
  <c r="C59" i="1"/>
  <c r="F56" i="1"/>
  <c r="F66" i="1" s="1"/>
  <c r="F76" i="1" s="1"/>
  <c r="F85" i="1" s="1"/>
  <c r="F93" i="1" s="1"/>
  <c r="F101" i="1" s="1"/>
  <c r="F109" i="1" s="1"/>
  <c r="F117" i="1" s="1"/>
  <c r="F125" i="1" s="1"/>
  <c r="F133" i="1" s="1"/>
  <c r="F140" i="1" s="1"/>
  <c r="F146" i="1" s="1"/>
  <c r="F151" i="1" s="1"/>
  <c r="F156" i="1" s="1"/>
  <c r="F161" i="1" s="1"/>
  <c r="F166" i="1" s="1"/>
  <c r="F171" i="1" s="1"/>
  <c r="F176" i="1" s="1"/>
  <c r="F180" i="1" s="1"/>
  <c r="F183" i="1" s="1"/>
  <c r="E56" i="1"/>
  <c r="E55" i="1"/>
  <c r="D54" i="1"/>
  <c r="C54" i="1"/>
  <c r="D53" i="1"/>
  <c r="C53" i="1"/>
  <c r="E53" i="1" s="1"/>
  <c r="D52" i="1"/>
  <c r="E52" i="1" s="1"/>
  <c r="C52" i="1"/>
  <c r="D51" i="1"/>
  <c r="C51" i="1"/>
  <c r="D50" i="1"/>
  <c r="C50" i="1"/>
  <c r="D49" i="1"/>
  <c r="C49" i="1"/>
  <c r="E49" i="1" s="1"/>
  <c r="E45" i="1"/>
  <c r="D44" i="1"/>
  <c r="C44" i="1"/>
  <c r="D43" i="1"/>
  <c r="C43" i="1"/>
  <c r="E43" i="1" s="1"/>
  <c r="D42" i="1"/>
  <c r="C42" i="1"/>
  <c r="E42" i="1" s="1"/>
  <c r="D41" i="1"/>
  <c r="C41" i="1"/>
  <c r="D40" i="1"/>
  <c r="C40" i="1"/>
  <c r="E40" i="1" s="1"/>
  <c r="D39" i="1"/>
  <c r="C39" i="1"/>
  <c r="E36" i="1"/>
  <c r="F35" i="1"/>
  <c r="E35" i="1"/>
  <c r="D35" i="1"/>
  <c r="F34" i="1"/>
  <c r="D34" i="1"/>
  <c r="E34" i="1" s="1"/>
  <c r="E33" i="1"/>
  <c r="E32" i="1"/>
  <c r="E31" i="1"/>
  <c r="D30" i="1"/>
  <c r="E30" i="1" s="1"/>
  <c r="F27" i="1"/>
  <c r="F36" i="1" s="1"/>
  <c r="F45" i="1" s="1"/>
  <c r="F55" i="1" s="1"/>
  <c r="F65" i="1" s="1"/>
  <c r="F75" i="1" s="1"/>
  <c r="F84" i="1" s="1"/>
  <c r="F92" i="1" s="1"/>
  <c r="F100" i="1" s="1"/>
  <c r="F108" i="1" s="1"/>
  <c r="F116" i="1" s="1"/>
  <c r="F124" i="1" s="1"/>
  <c r="F132" i="1" s="1"/>
  <c r="F139" i="1" s="1"/>
  <c r="F145" i="1" s="1"/>
  <c r="E27" i="1"/>
  <c r="F24" i="1"/>
  <c r="F33" i="1" s="1"/>
  <c r="E24" i="1"/>
  <c r="F23" i="1"/>
  <c r="F32" i="1" s="1"/>
  <c r="E23" i="1"/>
  <c r="F22" i="1"/>
  <c r="F31" i="1" s="1"/>
  <c r="E22" i="1"/>
  <c r="F21" i="1"/>
  <c r="F30" i="1" s="1"/>
  <c r="D21" i="1"/>
  <c r="E21" i="1" s="1"/>
  <c r="E18" i="1"/>
  <c r="E17" i="1"/>
  <c r="E16" i="1"/>
  <c r="E15" i="1"/>
  <c r="D14" i="1"/>
  <c r="E14" i="1" s="1"/>
  <c r="E82" i="1" l="1"/>
  <c r="E91" i="1"/>
  <c r="E98" i="1"/>
  <c r="E105" i="1"/>
  <c r="E112" i="1"/>
  <c r="E154" i="1"/>
  <c r="E192" i="1"/>
  <c r="F43" i="1"/>
  <c r="E51" i="1"/>
  <c r="E123" i="1"/>
  <c r="E188" i="1"/>
  <c r="F39" i="1"/>
  <c r="F49" i="1" s="1"/>
  <c r="F59" i="1" s="1"/>
  <c r="F69" i="1" s="1"/>
  <c r="F79" i="1" s="1"/>
  <c r="F44" i="1"/>
  <c r="F54" i="1" s="1"/>
  <c r="F64" i="1" s="1"/>
  <c r="F74" i="1" s="1"/>
  <c r="F83" i="1" s="1"/>
  <c r="F91" i="1" s="1"/>
  <c r="F99" i="1" s="1"/>
  <c r="F107" i="1" s="1"/>
  <c r="F115" i="1" s="1"/>
  <c r="F123" i="1" s="1"/>
  <c r="F131" i="1" s="1"/>
  <c r="F138" i="1" s="1"/>
  <c r="F144" i="1" s="1"/>
  <c r="F150" i="1" s="1"/>
  <c r="F155" i="1" s="1"/>
  <c r="F160" i="1" s="1"/>
  <c r="F165" i="1" s="1"/>
  <c r="F170" i="1" s="1"/>
  <c r="F175" i="1" s="1"/>
  <c r="F179" i="1" s="1"/>
  <c r="F182" i="1" s="1"/>
  <c r="F185" i="1" s="1"/>
  <c r="F186" i="1" s="1"/>
  <c r="F187" i="1" s="1"/>
  <c r="F188" i="1" s="1"/>
  <c r="F189" i="1" s="1"/>
  <c r="F190" i="1" s="1"/>
  <c r="F191" i="1" s="1"/>
  <c r="F192" i="1" s="1"/>
  <c r="E62" i="1"/>
  <c r="E69" i="1"/>
  <c r="E73" i="1"/>
  <c r="E80" i="1"/>
  <c r="E131" i="1"/>
  <c r="E138" i="1"/>
  <c r="E170" i="1"/>
  <c r="E41" i="1"/>
  <c r="E99" i="1"/>
  <c r="E106" i="1"/>
  <c r="E113" i="1"/>
  <c r="E120" i="1"/>
  <c r="E164" i="1"/>
  <c r="E179" i="1"/>
  <c r="E186" i="1"/>
  <c r="E190" i="1"/>
  <c r="E149" i="1"/>
  <c r="E54" i="1"/>
  <c r="F53" i="1"/>
  <c r="F63" i="1" s="1"/>
  <c r="F73" i="1" s="1"/>
  <c r="F82" i="1" s="1"/>
  <c r="F90" i="1" s="1"/>
  <c r="F98" i="1" s="1"/>
  <c r="F106" i="1" s="1"/>
  <c r="F114" i="1" s="1"/>
  <c r="F122" i="1" s="1"/>
  <c r="F130" i="1" s="1"/>
  <c r="F137" i="1" s="1"/>
  <c r="F143" i="1" s="1"/>
  <c r="F149" i="1" s="1"/>
  <c r="F154" i="1" s="1"/>
  <c r="F159" i="1" s="1"/>
  <c r="F164" i="1" s="1"/>
  <c r="F169" i="1" s="1"/>
  <c r="F174" i="1" s="1"/>
  <c r="F40" i="1"/>
  <c r="F50" i="1" s="1"/>
  <c r="F60" i="1" s="1"/>
  <c r="F70" i="1" s="1"/>
  <c r="E61" i="1"/>
  <c r="E72" i="1"/>
  <c r="E44" i="1"/>
  <c r="E187" i="1"/>
  <c r="E50" i="1"/>
  <c r="E83" i="1"/>
  <c r="F41" i="1"/>
  <c r="F51" i="1" s="1"/>
  <c r="F61" i="1" s="1"/>
  <c r="F71" i="1" s="1"/>
  <c r="F80" i="1" s="1"/>
  <c r="F88" i="1" s="1"/>
  <c r="F96" i="1" s="1"/>
  <c r="F104" i="1" s="1"/>
  <c r="F112" i="1" s="1"/>
  <c r="F120" i="1" s="1"/>
  <c r="F128" i="1" s="1"/>
  <c r="E169" i="1"/>
  <c r="E79" i="1"/>
  <c r="F42" i="1"/>
  <c r="F52" i="1" s="1"/>
  <c r="F62" i="1" s="1"/>
  <c r="F72" i="1" s="1"/>
  <c r="F81" i="1" s="1"/>
  <c r="F89" i="1" s="1"/>
  <c r="F97" i="1" s="1"/>
  <c r="F105" i="1" s="1"/>
  <c r="F113" i="1" s="1"/>
  <c r="F121" i="1" s="1"/>
  <c r="F129" i="1" s="1"/>
  <c r="F136" i="1" s="1"/>
  <c r="E39" i="1"/>
  <c r="E191" i="1"/>
</calcChain>
</file>

<file path=xl/sharedStrings.xml><?xml version="1.0" encoding="utf-8"?>
<sst xmlns="http://schemas.openxmlformats.org/spreadsheetml/2006/main" count="151" uniqueCount="20">
  <si>
    <t>City of Richwood</t>
  </si>
  <si>
    <t>Total Annual Debt Obligation by Year</t>
  </si>
  <si>
    <t xml:space="preserve">       </t>
  </si>
  <si>
    <t>Annual Payments</t>
  </si>
  <si>
    <t>Annual</t>
  </si>
  <si>
    <t>Principal</t>
  </si>
  <si>
    <t>Year</t>
  </si>
  <si>
    <t>Series</t>
  </si>
  <si>
    <t>Interest</t>
  </si>
  <si>
    <t>Total</t>
  </si>
  <si>
    <t>Balance</t>
  </si>
  <si>
    <t>Series 2004, Tax &amp; Revenue Certificates of Obligation Bonds</t>
  </si>
  <si>
    <t>Series 2011, General Obligation Refunding Bonds</t>
  </si>
  <si>
    <t>Series 2011, Tax &amp; Revenue Certificates of Obligation</t>
  </si>
  <si>
    <t>Series 2012, Tax &amp; Revenue Certificates of Obligation Bonds</t>
  </si>
  <si>
    <t>FNB Lake Jackson City Hall Loan</t>
  </si>
  <si>
    <t>Series 2019A, General Obligation Bonds</t>
  </si>
  <si>
    <t>Series 2019B, General Obligation Bonds</t>
  </si>
  <si>
    <t xml:space="preserve"> </t>
  </si>
  <si>
    <t>Series 2021 General Obligation Bonds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</si>
</sst>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0" fontId="4" fillId="0" borderId="0" xfId="0" applyFont="1"/>
    <xf numFmtId="0" fontId="2" fillId="0" borderId="0" xfId="0" applyFont="1"/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/>
    </xf>
    <xf numFmtId="4" fontId="3" fillId="0" borderId="0" xfId="2" applyNumberFormat="1" applyFont="1" applyBorder="1"/>
    <xf numFmtId="0" fontId="5" fillId="0" borderId="0" xfId="0" applyFont="1" applyAlignment="1">
      <alignment horizontal="left"/>
    </xf>
    <xf numFmtId="4" fontId="5" fillId="0" borderId="0" xfId="2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2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5" fillId="0" borderId="0" xfId="1" applyNumberFormat="1" applyFont="1" applyBorder="1" applyAlignment="1">
      <alignment horizontal="right"/>
    </xf>
    <xf numFmtId="4" fontId="3" fillId="0" borderId="0" xfId="1" applyNumberFormat="1" applyFont="1" applyBorder="1" applyAlignment="1">
      <alignment horizontal="right"/>
    </xf>
    <xf numFmtId="4" fontId="5" fillId="0" borderId="0" xfId="1" applyNumberFormat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1" fillId="0" borderId="0" xfId="0" applyFont="1"/>
    <xf numFmtId="0" fontId="7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" fontId="0" fillId="0" borderId="0" xfId="0" applyNumberFormat="1"/>
    <xf numFmtId="4" fontId="7" fillId="0" borderId="0" xfId="0" applyNumberFormat="1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5" fillId="0" borderId="0" xfId="2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/Finance/Marty/Budget/2021%20Annual%20Debt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Debt Payments"/>
      <sheetName val="Total Annual Debt Service Sched"/>
      <sheetName val="Bond Issues"/>
    </sheetNames>
    <sheetDataSet>
      <sheetData sheetId="0"/>
      <sheetData sheetId="1"/>
      <sheetData sheetId="2">
        <row r="13">
          <cell r="B13">
            <v>30000</v>
          </cell>
          <cell r="C13">
            <v>8977</v>
          </cell>
        </row>
        <row r="14">
          <cell r="B14">
            <v>35000</v>
          </cell>
          <cell r="C14">
            <v>7189</v>
          </cell>
        </row>
        <row r="15">
          <cell r="B15">
            <v>35000</v>
          </cell>
          <cell r="C15">
            <v>5237</v>
          </cell>
        </row>
        <row r="16">
          <cell r="B16">
            <v>35000</v>
          </cell>
          <cell r="C16">
            <v>3269</v>
          </cell>
        </row>
        <row r="17">
          <cell r="B17">
            <v>40000</v>
          </cell>
          <cell r="C17">
            <v>1140</v>
          </cell>
        </row>
        <row r="28">
          <cell r="B28">
            <v>65000</v>
          </cell>
          <cell r="C28">
            <v>8294</v>
          </cell>
        </row>
        <row r="29">
          <cell r="B29">
            <v>65000</v>
          </cell>
          <cell r="C29">
            <v>6260</v>
          </cell>
        </row>
        <row r="30">
          <cell r="B30">
            <v>65000</v>
          </cell>
          <cell r="C30">
            <v>4225</v>
          </cell>
        </row>
        <row r="31">
          <cell r="B31">
            <v>70000</v>
          </cell>
          <cell r="C31">
            <v>2191</v>
          </cell>
        </row>
        <row r="42">
          <cell r="B42">
            <v>35000</v>
          </cell>
          <cell r="C42">
            <v>19450</v>
          </cell>
        </row>
        <row r="43">
          <cell r="B43">
            <v>35000</v>
          </cell>
          <cell r="C43">
            <v>18088.5</v>
          </cell>
        </row>
        <row r="44">
          <cell r="B44">
            <v>40000</v>
          </cell>
          <cell r="C44">
            <v>16727</v>
          </cell>
        </row>
        <row r="45">
          <cell r="B45">
            <v>40000</v>
          </cell>
          <cell r="C45">
            <v>15171</v>
          </cell>
        </row>
        <row r="46">
          <cell r="B46">
            <v>45000</v>
          </cell>
          <cell r="C46">
            <v>13615</v>
          </cell>
        </row>
        <row r="47">
          <cell r="B47">
            <v>45000</v>
          </cell>
          <cell r="C47">
            <v>11864.5</v>
          </cell>
        </row>
        <row r="48">
          <cell r="B48">
            <v>45000</v>
          </cell>
          <cell r="C48">
            <v>10114</v>
          </cell>
        </row>
        <row r="49">
          <cell r="B49">
            <v>50000</v>
          </cell>
          <cell r="C49">
            <v>8363.5</v>
          </cell>
        </row>
        <row r="50">
          <cell r="B50">
            <v>50000</v>
          </cell>
          <cell r="C50">
            <v>6418.5</v>
          </cell>
        </row>
        <row r="51">
          <cell r="B51">
            <v>55000</v>
          </cell>
          <cell r="C51">
            <v>4473</v>
          </cell>
        </row>
        <row r="52">
          <cell r="B52">
            <v>60000</v>
          </cell>
          <cell r="C52">
            <v>2334</v>
          </cell>
        </row>
        <row r="62">
          <cell r="B62">
            <v>50000</v>
          </cell>
          <cell r="C62">
            <v>25550</v>
          </cell>
        </row>
        <row r="63">
          <cell r="B63">
            <v>55000</v>
          </cell>
          <cell r="C63">
            <v>24050</v>
          </cell>
        </row>
        <row r="64">
          <cell r="B64">
            <v>55000</v>
          </cell>
          <cell r="C64">
            <v>22400</v>
          </cell>
        </row>
        <row r="65">
          <cell r="B65">
            <v>55000</v>
          </cell>
          <cell r="C65">
            <v>20475</v>
          </cell>
        </row>
        <row r="66">
          <cell r="B66">
            <v>60000</v>
          </cell>
          <cell r="C66">
            <v>18550</v>
          </cell>
        </row>
        <row r="68">
          <cell r="B68">
            <v>65000</v>
          </cell>
          <cell r="C68">
            <v>14350</v>
          </cell>
        </row>
        <row r="69">
          <cell r="B69">
            <v>65000</v>
          </cell>
          <cell r="C69">
            <v>12075</v>
          </cell>
        </row>
        <row r="70">
          <cell r="B70">
            <v>65000</v>
          </cell>
          <cell r="C70">
            <v>9800</v>
          </cell>
        </row>
        <row r="71">
          <cell r="B71">
            <v>70000</v>
          </cell>
          <cell r="C71">
            <v>7525</v>
          </cell>
        </row>
        <row r="73">
          <cell r="B73">
            <v>75000</v>
          </cell>
          <cell r="C73">
            <v>2625</v>
          </cell>
        </row>
        <row r="86">
          <cell r="B86">
            <v>140000</v>
          </cell>
          <cell r="C86">
            <v>95950</v>
          </cell>
        </row>
        <row r="87">
          <cell r="B87">
            <v>145000</v>
          </cell>
          <cell r="C87">
            <v>91750</v>
          </cell>
        </row>
        <row r="88">
          <cell r="B88">
            <v>140000</v>
          </cell>
          <cell r="C88">
            <v>87400</v>
          </cell>
        </row>
        <row r="89">
          <cell r="B89">
            <v>140000</v>
          </cell>
          <cell r="C89">
            <v>83200</v>
          </cell>
        </row>
        <row r="90">
          <cell r="B90">
            <v>140000</v>
          </cell>
          <cell r="C90">
            <v>79000</v>
          </cell>
        </row>
        <row r="91">
          <cell r="B91">
            <v>140000</v>
          </cell>
          <cell r="C91">
            <v>74800</v>
          </cell>
        </row>
        <row r="92">
          <cell r="B92">
            <v>140000</v>
          </cell>
          <cell r="C92">
            <v>70600</v>
          </cell>
        </row>
        <row r="93">
          <cell r="B93">
            <v>140000</v>
          </cell>
          <cell r="C93">
            <v>66400</v>
          </cell>
        </row>
        <row r="94">
          <cell r="B94">
            <v>140000</v>
          </cell>
          <cell r="C94">
            <v>62200</v>
          </cell>
        </row>
        <row r="95">
          <cell r="B95">
            <v>145000</v>
          </cell>
          <cell r="C95">
            <v>56600</v>
          </cell>
        </row>
        <row r="96">
          <cell r="B96">
            <v>140000</v>
          </cell>
          <cell r="C96">
            <v>50800</v>
          </cell>
        </row>
        <row r="97">
          <cell r="B97">
            <v>140000</v>
          </cell>
          <cell r="C97">
            <v>45200</v>
          </cell>
        </row>
        <row r="98">
          <cell r="B98">
            <v>145000</v>
          </cell>
          <cell r="C98">
            <v>39600</v>
          </cell>
        </row>
        <row r="99">
          <cell r="B99">
            <v>140000</v>
          </cell>
          <cell r="C99">
            <v>33800</v>
          </cell>
        </row>
        <row r="100">
          <cell r="B100">
            <v>140000</v>
          </cell>
          <cell r="C100">
            <v>28200</v>
          </cell>
        </row>
        <row r="101">
          <cell r="B101">
            <v>140000</v>
          </cell>
          <cell r="C101">
            <v>22600</v>
          </cell>
        </row>
        <row r="102">
          <cell r="B102">
            <v>140000</v>
          </cell>
          <cell r="C102">
            <v>17000</v>
          </cell>
        </row>
        <row r="103">
          <cell r="B103">
            <v>140000</v>
          </cell>
          <cell r="C103">
            <v>11400</v>
          </cell>
        </row>
        <row r="104">
          <cell r="B104">
            <v>145000</v>
          </cell>
          <cell r="C104">
            <v>5800</v>
          </cell>
        </row>
        <row r="116">
          <cell r="B116">
            <v>50000</v>
          </cell>
          <cell r="C116">
            <v>140000</v>
          </cell>
        </row>
        <row r="117">
          <cell r="B117">
            <v>85000</v>
          </cell>
          <cell r="C117">
            <v>138500</v>
          </cell>
        </row>
        <row r="118">
          <cell r="B118">
            <v>115000</v>
          </cell>
          <cell r="C118">
            <v>135950</v>
          </cell>
        </row>
        <row r="119">
          <cell r="B119">
            <v>135000</v>
          </cell>
          <cell r="C119">
            <v>132500</v>
          </cell>
        </row>
        <row r="120">
          <cell r="B120">
            <v>135000</v>
          </cell>
          <cell r="C120">
            <v>128450</v>
          </cell>
        </row>
        <row r="121">
          <cell r="B121">
            <v>135000</v>
          </cell>
          <cell r="C121">
            <v>124400</v>
          </cell>
        </row>
        <row r="122">
          <cell r="B122">
            <v>135000</v>
          </cell>
          <cell r="C122">
            <v>120350</v>
          </cell>
        </row>
        <row r="123">
          <cell r="B123">
            <v>130000</v>
          </cell>
          <cell r="C123">
            <v>116300</v>
          </cell>
        </row>
        <row r="124">
          <cell r="B124">
            <v>135000</v>
          </cell>
          <cell r="C124">
            <v>112400</v>
          </cell>
        </row>
        <row r="125">
          <cell r="B125">
            <v>130000</v>
          </cell>
          <cell r="C125">
            <v>107000</v>
          </cell>
        </row>
        <row r="126">
          <cell r="B126">
            <v>135000</v>
          </cell>
          <cell r="C126">
            <v>101800</v>
          </cell>
        </row>
        <row r="127">
          <cell r="B127">
            <v>135000</v>
          </cell>
          <cell r="C127">
            <v>96400</v>
          </cell>
        </row>
        <row r="128">
          <cell r="B128">
            <v>135000</v>
          </cell>
          <cell r="C128">
            <v>91000</v>
          </cell>
        </row>
        <row r="129">
          <cell r="B129">
            <v>135000</v>
          </cell>
          <cell r="C129">
            <v>85600</v>
          </cell>
        </row>
        <row r="130">
          <cell r="B130">
            <v>135000</v>
          </cell>
          <cell r="C130">
            <v>80200</v>
          </cell>
        </row>
        <row r="131">
          <cell r="B131">
            <v>135000</v>
          </cell>
          <cell r="C131">
            <v>74800</v>
          </cell>
        </row>
        <row r="132">
          <cell r="B132">
            <v>135000</v>
          </cell>
          <cell r="C132">
            <v>69400</v>
          </cell>
        </row>
        <row r="133">
          <cell r="B133">
            <v>130000</v>
          </cell>
          <cell r="C133">
            <v>64000</v>
          </cell>
        </row>
        <row r="134">
          <cell r="B134">
            <v>135000</v>
          </cell>
          <cell r="C134">
            <v>58800</v>
          </cell>
        </row>
        <row r="135">
          <cell r="B135">
            <v>135000</v>
          </cell>
          <cell r="C135">
            <v>53400</v>
          </cell>
        </row>
        <row r="136">
          <cell r="B136">
            <v>135000</v>
          </cell>
          <cell r="C136">
            <v>48000</v>
          </cell>
        </row>
        <row r="137">
          <cell r="B137">
            <v>130000</v>
          </cell>
          <cell r="C137">
            <v>42600</v>
          </cell>
        </row>
        <row r="138">
          <cell r="B138">
            <v>135000</v>
          </cell>
          <cell r="C138">
            <v>37400</v>
          </cell>
        </row>
        <row r="139">
          <cell r="B139">
            <v>130000</v>
          </cell>
          <cell r="C139">
            <v>32000</v>
          </cell>
        </row>
        <row r="140">
          <cell r="B140">
            <v>135000</v>
          </cell>
          <cell r="C140">
            <v>26800</v>
          </cell>
        </row>
        <row r="141">
          <cell r="B141">
            <v>135000</v>
          </cell>
          <cell r="C141">
            <v>21400</v>
          </cell>
        </row>
        <row r="142">
          <cell r="B142">
            <v>135000</v>
          </cell>
          <cell r="C142">
            <v>16000</v>
          </cell>
        </row>
        <row r="143">
          <cell r="B143">
            <v>130000</v>
          </cell>
          <cell r="C143">
            <v>10600</v>
          </cell>
        </row>
        <row r="144">
          <cell r="B144">
            <v>135000</v>
          </cell>
          <cell r="C144">
            <v>5400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BBF50-028E-4617-96D7-EAF9C6845B29}">
  <dimension ref="A1:I192"/>
  <sheetViews>
    <sheetView tabSelected="1" zoomScaleNormal="100" zoomScaleSheetLayoutView="110" workbookViewId="0">
      <selection activeCell="H24" sqref="H24"/>
    </sheetView>
  </sheetViews>
  <sheetFormatPr defaultColWidth="12.7109375" defaultRowHeight="12.75" x14ac:dyDescent="0.2"/>
  <cols>
    <col min="1" max="1" width="9.7109375" style="24" customWidth="1"/>
    <col min="2" max="2" width="55" bestFit="1" customWidth="1"/>
    <col min="3" max="4" width="13.28515625" style="27" customWidth="1"/>
    <col min="5" max="6" width="13.28515625" style="28" customWidth="1"/>
    <col min="257" max="257" width="9.7109375" customWidth="1"/>
    <col min="258" max="258" width="55" bestFit="1" customWidth="1"/>
    <col min="259" max="262" width="13.28515625" customWidth="1"/>
    <col min="513" max="513" width="9.7109375" customWidth="1"/>
    <col min="514" max="514" width="55" bestFit="1" customWidth="1"/>
    <col min="515" max="518" width="13.28515625" customWidth="1"/>
    <col min="769" max="769" width="9.7109375" customWidth="1"/>
    <col min="770" max="770" width="55" bestFit="1" customWidth="1"/>
    <col min="771" max="774" width="13.28515625" customWidth="1"/>
    <col min="1025" max="1025" width="9.7109375" customWidth="1"/>
    <col min="1026" max="1026" width="55" bestFit="1" customWidth="1"/>
    <col min="1027" max="1030" width="13.28515625" customWidth="1"/>
    <col min="1281" max="1281" width="9.7109375" customWidth="1"/>
    <col min="1282" max="1282" width="55" bestFit="1" customWidth="1"/>
    <col min="1283" max="1286" width="13.28515625" customWidth="1"/>
    <col min="1537" max="1537" width="9.7109375" customWidth="1"/>
    <col min="1538" max="1538" width="55" bestFit="1" customWidth="1"/>
    <col min="1539" max="1542" width="13.28515625" customWidth="1"/>
    <col min="1793" max="1793" width="9.7109375" customWidth="1"/>
    <col min="1794" max="1794" width="55" bestFit="1" customWidth="1"/>
    <col min="1795" max="1798" width="13.28515625" customWidth="1"/>
    <col min="2049" max="2049" width="9.7109375" customWidth="1"/>
    <col min="2050" max="2050" width="55" bestFit="1" customWidth="1"/>
    <col min="2051" max="2054" width="13.28515625" customWidth="1"/>
    <col min="2305" max="2305" width="9.7109375" customWidth="1"/>
    <col min="2306" max="2306" width="55" bestFit="1" customWidth="1"/>
    <col min="2307" max="2310" width="13.28515625" customWidth="1"/>
    <col min="2561" max="2561" width="9.7109375" customWidth="1"/>
    <col min="2562" max="2562" width="55" bestFit="1" customWidth="1"/>
    <col min="2563" max="2566" width="13.28515625" customWidth="1"/>
    <col min="2817" max="2817" width="9.7109375" customWidth="1"/>
    <col min="2818" max="2818" width="55" bestFit="1" customWidth="1"/>
    <col min="2819" max="2822" width="13.28515625" customWidth="1"/>
    <col min="3073" max="3073" width="9.7109375" customWidth="1"/>
    <col min="3074" max="3074" width="55" bestFit="1" customWidth="1"/>
    <col min="3075" max="3078" width="13.28515625" customWidth="1"/>
    <col min="3329" max="3329" width="9.7109375" customWidth="1"/>
    <col min="3330" max="3330" width="55" bestFit="1" customWidth="1"/>
    <col min="3331" max="3334" width="13.28515625" customWidth="1"/>
    <col min="3585" max="3585" width="9.7109375" customWidth="1"/>
    <col min="3586" max="3586" width="55" bestFit="1" customWidth="1"/>
    <col min="3587" max="3590" width="13.28515625" customWidth="1"/>
    <col min="3841" max="3841" width="9.7109375" customWidth="1"/>
    <col min="3842" max="3842" width="55" bestFit="1" customWidth="1"/>
    <col min="3843" max="3846" width="13.28515625" customWidth="1"/>
    <col min="4097" max="4097" width="9.7109375" customWidth="1"/>
    <col min="4098" max="4098" width="55" bestFit="1" customWidth="1"/>
    <col min="4099" max="4102" width="13.28515625" customWidth="1"/>
    <col min="4353" max="4353" width="9.7109375" customWidth="1"/>
    <col min="4354" max="4354" width="55" bestFit="1" customWidth="1"/>
    <col min="4355" max="4358" width="13.28515625" customWidth="1"/>
    <col min="4609" max="4609" width="9.7109375" customWidth="1"/>
    <col min="4610" max="4610" width="55" bestFit="1" customWidth="1"/>
    <col min="4611" max="4614" width="13.28515625" customWidth="1"/>
    <col min="4865" max="4865" width="9.7109375" customWidth="1"/>
    <col min="4866" max="4866" width="55" bestFit="1" customWidth="1"/>
    <col min="4867" max="4870" width="13.28515625" customWidth="1"/>
    <col min="5121" max="5121" width="9.7109375" customWidth="1"/>
    <col min="5122" max="5122" width="55" bestFit="1" customWidth="1"/>
    <col min="5123" max="5126" width="13.28515625" customWidth="1"/>
    <col min="5377" max="5377" width="9.7109375" customWidth="1"/>
    <col min="5378" max="5378" width="55" bestFit="1" customWidth="1"/>
    <col min="5379" max="5382" width="13.28515625" customWidth="1"/>
    <col min="5633" max="5633" width="9.7109375" customWidth="1"/>
    <col min="5634" max="5634" width="55" bestFit="1" customWidth="1"/>
    <col min="5635" max="5638" width="13.28515625" customWidth="1"/>
    <col min="5889" max="5889" width="9.7109375" customWidth="1"/>
    <col min="5890" max="5890" width="55" bestFit="1" customWidth="1"/>
    <col min="5891" max="5894" width="13.28515625" customWidth="1"/>
    <col min="6145" max="6145" width="9.7109375" customWidth="1"/>
    <col min="6146" max="6146" width="55" bestFit="1" customWidth="1"/>
    <col min="6147" max="6150" width="13.28515625" customWidth="1"/>
    <col min="6401" max="6401" width="9.7109375" customWidth="1"/>
    <col min="6402" max="6402" width="55" bestFit="1" customWidth="1"/>
    <col min="6403" max="6406" width="13.28515625" customWidth="1"/>
    <col min="6657" max="6657" width="9.7109375" customWidth="1"/>
    <col min="6658" max="6658" width="55" bestFit="1" customWidth="1"/>
    <col min="6659" max="6662" width="13.28515625" customWidth="1"/>
    <col min="6913" max="6913" width="9.7109375" customWidth="1"/>
    <col min="6914" max="6914" width="55" bestFit="1" customWidth="1"/>
    <col min="6915" max="6918" width="13.28515625" customWidth="1"/>
    <col min="7169" max="7169" width="9.7109375" customWidth="1"/>
    <col min="7170" max="7170" width="55" bestFit="1" customWidth="1"/>
    <col min="7171" max="7174" width="13.28515625" customWidth="1"/>
    <col min="7425" max="7425" width="9.7109375" customWidth="1"/>
    <col min="7426" max="7426" width="55" bestFit="1" customWidth="1"/>
    <col min="7427" max="7430" width="13.28515625" customWidth="1"/>
    <col min="7681" max="7681" width="9.7109375" customWidth="1"/>
    <col min="7682" max="7682" width="55" bestFit="1" customWidth="1"/>
    <col min="7683" max="7686" width="13.28515625" customWidth="1"/>
    <col min="7937" max="7937" width="9.7109375" customWidth="1"/>
    <col min="7938" max="7938" width="55" bestFit="1" customWidth="1"/>
    <col min="7939" max="7942" width="13.28515625" customWidth="1"/>
    <col min="8193" max="8193" width="9.7109375" customWidth="1"/>
    <col min="8194" max="8194" width="55" bestFit="1" customWidth="1"/>
    <col min="8195" max="8198" width="13.28515625" customWidth="1"/>
    <col min="8449" max="8449" width="9.7109375" customWidth="1"/>
    <col min="8450" max="8450" width="55" bestFit="1" customWidth="1"/>
    <col min="8451" max="8454" width="13.28515625" customWidth="1"/>
    <col min="8705" max="8705" width="9.7109375" customWidth="1"/>
    <col min="8706" max="8706" width="55" bestFit="1" customWidth="1"/>
    <col min="8707" max="8710" width="13.28515625" customWidth="1"/>
    <col min="8961" max="8961" width="9.7109375" customWidth="1"/>
    <col min="8962" max="8962" width="55" bestFit="1" customWidth="1"/>
    <col min="8963" max="8966" width="13.28515625" customWidth="1"/>
    <col min="9217" max="9217" width="9.7109375" customWidth="1"/>
    <col min="9218" max="9218" width="55" bestFit="1" customWidth="1"/>
    <col min="9219" max="9222" width="13.28515625" customWidth="1"/>
    <col min="9473" max="9473" width="9.7109375" customWidth="1"/>
    <col min="9474" max="9474" width="55" bestFit="1" customWidth="1"/>
    <col min="9475" max="9478" width="13.28515625" customWidth="1"/>
    <col min="9729" max="9729" width="9.7109375" customWidth="1"/>
    <col min="9730" max="9730" width="55" bestFit="1" customWidth="1"/>
    <col min="9731" max="9734" width="13.28515625" customWidth="1"/>
    <col min="9985" max="9985" width="9.7109375" customWidth="1"/>
    <col min="9986" max="9986" width="55" bestFit="1" customWidth="1"/>
    <col min="9987" max="9990" width="13.28515625" customWidth="1"/>
    <col min="10241" max="10241" width="9.7109375" customWidth="1"/>
    <col min="10242" max="10242" width="55" bestFit="1" customWidth="1"/>
    <col min="10243" max="10246" width="13.28515625" customWidth="1"/>
    <col min="10497" max="10497" width="9.7109375" customWidth="1"/>
    <col min="10498" max="10498" width="55" bestFit="1" customWidth="1"/>
    <col min="10499" max="10502" width="13.28515625" customWidth="1"/>
    <col min="10753" max="10753" width="9.7109375" customWidth="1"/>
    <col min="10754" max="10754" width="55" bestFit="1" customWidth="1"/>
    <col min="10755" max="10758" width="13.28515625" customWidth="1"/>
    <col min="11009" max="11009" width="9.7109375" customWidth="1"/>
    <col min="11010" max="11010" width="55" bestFit="1" customWidth="1"/>
    <col min="11011" max="11014" width="13.28515625" customWidth="1"/>
    <col min="11265" max="11265" width="9.7109375" customWidth="1"/>
    <col min="11266" max="11266" width="55" bestFit="1" customWidth="1"/>
    <col min="11267" max="11270" width="13.28515625" customWidth="1"/>
    <col min="11521" max="11521" width="9.7109375" customWidth="1"/>
    <col min="11522" max="11522" width="55" bestFit="1" customWidth="1"/>
    <col min="11523" max="11526" width="13.28515625" customWidth="1"/>
    <col min="11777" max="11777" width="9.7109375" customWidth="1"/>
    <col min="11778" max="11778" width="55" bestFit="1" customWidth="1"/>
    <col min="11779" max="11782" width="13.28515625" customWidth="1"/>
    <col min="12033" max="12033" width="9.7109375" customWidth="1"/>
    <col min="12034" max="12034" width="55" bestFit="1" customWidth="1"/>
    <col min="12035" max="12038" width="13.28515625" customWidth="1"/>
    <col min="12289" max="12289" width="9.7109375" customWidth="1"/>
    <col min="12290" max="12290" width="55" bestFit="1" customWidth="1"/>
    <col min="12291" max="12294" width="13.28515625" customWidth="1"/>
    <col min="12545" max="12545" width="9.7109375" customWidth="1"/>
    <col min="12546" max="12546" width="55" bestFit="1" customWidth="1"/>
    <col min="12547" max="12550" width="13.28515625" customWidth="1"/>
    <col min="12801" max="12801" width="9.7109375" customWidth="1"/>
    <col min="12802" max="12802" width="55" bestFit="1" customWidth="1"/>
    <col min="12803" max="12806" width="13.28515625" customWidth="1"/>
    <col min="13057" max="13057" width="9.7109375" customWidth="1"/>
    <col min="13058" max="13058" width="55" bestFit="1" customWidth="1"/>
    <col min="13059" max="13062" width="13.28515625" customWidth="1"/>
    <col min="13313" max="13313" width="9.7109375" customWidth="1"/>
    <col min="13314" max="13314" width="55" bestFit="1" customWidth="1"/>
    <col min="13315" max="13318" width="13.28515625" customWidth="1"/>
    <col min="13569" max="13569" width="9.7109375" customWidth="1"/>
    <col min="13570" max="13570" width="55" bestFit="1" customWidth="1"/>
    <col min="13571" max="13574" width="13.28515625" customWidth="1"/>
    <col min="13825" max="13825" width="9.7109375" customWidth="1"/>
    <col min="13826" max="13826" width="55" bestFit="1" customWidth="1"/>
    <col min="13827" max="13830" width="13.28515625" customWidth="1"/>
    <col min="14081" max="14081" width="9.7109375" customWidth="1"/>
    <col min="14082" max="14082" width="55" bestFit="1" customWidth="1"/>
    <col min="14083" max="14086" width="13.28515625" customWidth="1"/>
    <col min="14337" max="14337" width="9.7109375" customWidth="1"/>
    <col min="14338" max="14338" width="55" bestFit="1" customWidth="1"/>
    <col min="14339" max="14342" width="13.28515625" customWidth="1"/>
    <col min="14593" max="14593" width="9.7109375" customWidth="1"/>
    <col min="14594" max="14594" width="55" bestFit="1" customWidth="1"/>
    <col min="14595" max="14598" width="13.28515625" customWidth="1"/>
    <col min="14849" max="14849" width="9.7109375" customWidth="1"/>
    <col min="14850" max="14850" width="55" bestFit="1" customWidth="1"/>
    <col min="14851" max="14854" width="13.28515625" customWidth="1"/>
    <col min="15105" max="15105" width="9.7109375" customWidth="1"/>
    <col min="15106" max="15106" width="55" bestFit="1" customWidth="1"/>
    <col min="15107" max="15110" width="13.28515625" customWidth="1"/>
    <col min="15361" max="15361" width="9.7109375" customWidth="1"/>
    <col min="15362" max="15362" width="55" bestFit="1" customWidth="1"/>
    <col min="15363" max="15366" width="13.28515625" customWidth="1"/>
    <col min="15617" max="15617" width="9.7109375" customWidth="1"/>
    <col min="15618" max="15618" width="55" bestFit="1" customWidth="1"/>
    <col min="15619" max="15622" width="13.28515625" customWidth="1"/>
    <col min="15873" max="15873" width="9.7109375" customWidth="1"/>
    <col min="15874" max="15874" width="55" bestFit="1" customWidth="1"/>
    <col min="15875" max="15878" width="13.28515625" customWidth="1"/>
    <col min="16129" max="16129" width="9.7109375" customWidth="1"/>
    <col min="16130" max="16130" width="55" bestFit="1" customWidth="1"/>
    <col min="16131" max="16134" width="13.28515625" customWidth="1"/>
  </cols>
  <sheetData>
    <row r="1" spans="1:9" ht="15.75" x14ac:dyDescent="0.25">
      <c r="A1" s="1" t="s">
        <v>0</v>
      </c>
      <c r="B1" s="1"/>
      <c r="C1" s="2"/>
      <c r="D1" s="2"/>
      <c r="E1" s="2"/>
      <c r="F1" s="2"/>
      <c r="G1" s="3"/>
      <c r="H1" s="3"/>
      <c r="I1" s="3"/>
    </row>
    <row r="2" spans="1:9" ht="15.75" x14ac:dyDescent="0.25">
      <c r="A2" s="4" t="s">
        <v>1</v>
      </c>
      <c r="B2" s="4"/>
      <c r="C2" s="5"/>
      <c r="D2" s="5"/>
      <c r="E2" s="5"/>
      <c r="F2" s="5"/>
      <c r="G2" s="3"/>
      <c r="H2" s="3"/>
      <c r="I2" s="3"/>
    </row>
    <row r="3" spans="1:9" ht="10.9" customHeight="1" x14ac:dyDescent="0.25">
      <c r="A3" s="29" t="s">
        <v>2</v>
      </c>
      <c r="B3" s="29"/>
      <c r="C3" s="29"/>
      <c r="D3" s="29"/>
      <c r="E3" s="29"/>
      <c r="F3" s="6"/>
      <c r="G3" s="3"/>
      <c r="H3" s="3"/>
      <c r="I3" s="3"/>
    </row>
    <row r="4" spans="1:9" ht="15.75" x14ac:dyDescent="0.25">
      <c r="A4" s="7"/>
      <c r="B4" s="8"/>
      <c r="C4" s="30" t="s">
        <v>3</v>
      </c>
      <c r="D4" s="30"/>
      <c r="E4" s="6" t="s">
        <v>4</v>
      </c>
      <c r="F4" s="6" t="s">
        <v>5</v>
      </c>
      <c r="G4" s="3"/>
      <c r="H4" s="3"/>
      <c r="I4" s="3"/>
    </row>
    <row r="5" spans="1:9" ht="15.75" x14ac:dyDescent="0.25">
      <c r="A5" s="9" t="s">
        <v>6</v>
      </c>
      <c r="B5" s="10" t="s">
        <v>7</v>
      </c>
      <c r="C5" s="11" t="s">
        <v>5</v>
      </c>
      <c r="D5" s="11" t="s">
        <v>8</v>
      </c>
      <c r="E5" s="11" t="s">
        <v>9</v>
      </c>
      <c r="F5" s="11" t="s">
        <v>10</v>
      </c>
      <c r="G5" s="3"/>
      <c r="H5" s="3"/>
      <c r="I5" s="3"/>
    </row>
    <row r="6" spans="1:9" ht="15" x14ac:dyDescent="0.25">
      <c r="A6" s="7"/>
      <c r="B6" s="8"/>
      <c r="C6" s="12"/>
      <c r="D6" s="12"/>
      <c r="E6" s="12"/>
      <c r="F6" s="12"/>
    </row>
    <row r="7" spans="1:9" ht="15" x14ac:dyDescent="0.25">
      <c r="A7" s="7">
        <v>2017</v>
      </c>
      <c r="B7" s="13" t="s">
        <v>11</v>
      </c>
      <c r="C7" s="31">
        <v>25000</v>
      </c>
      <c r="D7" s="31">
        <v>13625</v>
      </c>
      <c r="E7" s="12">
        <f>+C7+D7</f>
        <v>38625</v>
      </c>
      <c r="F7" s="12">
        <v>260000</v>
      </c>
    </row>
    <row r="8" spans="1:9" ht="15" x14ac:dyDescent="0.25">
      <c r="A8" s="7"/>
      <c r="B8" s="13" t="s">
        <v>12</v>
      </c>
      <c r="C8" s="31">
        <v>60000</v>
      </c>
      <c r="D8" s="31">
        <v>14642</v>
      </c>
      <c r="E8" s="12">
        <f>+C8+D8</f>
        <v>74642</v>
      </c>
      <c r="F8" s="12">
        <v>440000</v>
      </c>
    </row>
    <row r="9" spans="1:9" ht="15" x14ac:dyDescent="0.25">
      <c r="A9" s="7"/>
      <c r="B9" s="13" t="s">
        <v>13</v>
      </c>
      <c r="C9" s="31">
        <v>30000</v>
      </c>
      <c r="D9" s="31">
        <v>25804</v>
      </c>
      <c r="E9" s="12">
        <f>+C9+D9</f>
        <v>55804</v>
      </c>
      <c r="F9" s="12">
        <v>600000</v>
      </c>
    </row>
    <row r="10" spans="1:9" ht="15" x14ac:dyDescent="0.25">
      <c r="A10" s="7"/>
      <c r="B10" s="13" t="s">
        <v>14</v>
      </c>
      <c r="C10" s="31">
        <v>50000</v>
      </c>
      <c r="D10" s="31">
        <v>30150</v>
      </c>
      <c r="E10" s="12">
        <f>+C10+D10</f>
        <v>80150</v>
      </c>
      <c r="F10" s="12">
        <v>895000</v>
      </c>
    </row>
    <row r="11" spans="1:9" ht="15" x14ac:dyDescent="0.25">
      <c r="A11" s="7"/>
      <c r="B11" s="13" t="s">
        <v>15</v>
      </c>
      <c r="C11" s="31">
        <v>11621.4</v>
      </c>
      <c r="D11" s="31">
        <v>9767.24</v>
      </c>
      <c r="E11" s="12">
        <f>+C11+D11</f>
        <v>21388.639999999999</v>
      </c>
      <c r="F11" s="12">
        <v>253522.52</v>
      </c>
    </row>
    <row r="12" spans="1:9" ht="15" x14ac:dyDescent="0.25">
      <c r="A12" s="7"/>
      <c r="B12" s="8"/>
      <c r="C12" s="12"/>
      <c r="D12" s="12"/>
      <c r="E12" s="12"/>
      <c r="F12" s="12"/>
    </row>
    <row r="13" spans="1:9" ht="15" x14ac:dyDescent="0.25">
      <c r="A13" s="7"/>
      <c r="B13" s="8"/>
      <c r="C13" s="12"/>
      <c r="D13" s="12"/>
      <c r="E13" s="12"/>
      <c r="F13" s="12"/>
    </row>
    <row r="14" spans="1:9" ht="15" x14ac:dyDescent="0.25">
      <c r="A14" s="7">
        <v>2018</v>
      </c>
      <c r="B14" s="13" t="s">
        <v>11</v>
      </c>
      <c r="C14" s="14">
        <v>25000</v>
      </c>
      <c r="D14" s="14">
        <f>7137.5+6487.5</f>
        <v>13625</v>
      </c>
      <c r="E14" s="15">
        <f t="shared" ref="E14:E18" si="0">SUM(C14:D14)</f>
        <v>38625</v>
      </c>
      <c r="F14" s="15">
        <v>235000</v>
      </c>
    </row>
    <row r="15" spans="1:9" ht="15" x14ac:dyDescent="0.25">
      <c r="A15" s="7"/>
      <c r="B15" s="13" t="s">
        <v>12</v>
      </c>
      <c r="C15" s="14">
        <v>60000</v>
      </c>
      <c r="D15" s="14">
        <v>13772.02</v>
      </c>
      <c r="E15" s="15">
        <f t="shared" si="0"/>
        <v>73772.02</v>
      </c>
      <c r="F15" s="16">
        <v>380000</v>
      </c>
    </row>
    <row r="16" spans="1:9" ht="15" x14ac:dyDescent="0.25">
      <c r="A16" s="7"/>
      <c r="B16" s="13" t="s">
        <v>13</v>
      </c>
      <c r="C16" s="14">
        <v>30000</v>
      </c>
      <c r="D16" s="14">
        <v>24507</v>
      </c>
      <c r="E16" s="15">
        <f t="shared" si="0"/>
        <v>54507</v>
      </c>
      <c r="F16" s="16">
        <v>570000</v>
      </c>
    </row>
    <row r="17" spans="1:6" ht="15" x14ac:dyDescent="0.25">
      <c r="A17" s="7"/>
      <c r="B17" s="13" t="s">
        <v>14</v>
      </c>
      <c r="C17" s="14">
        <v>50000</v>
      </c>
      <c r="D17" s="14">
        <v>29050</v>
      </c>
      <c r="E17" s="15">
        <f t="shared" si="0"/>
        <v>79050</v>
      </c>
      <c r="F17" s="16">
        <v>845000</v>
      </c>
    </row>
    <row r="18" spans="1:6" ht="15" x14ac:dyDescent="0.25">
      <c r="A18" s="7"/>
      <c r="B18" s="13" t="s">
        <v>15</v>
      </c>
      <c r="C18" s="14">
        <v>12049.67</v>
      </c>
      <c r="D18" s="14">
        <v>9338.9699999999993</v>
      </c>
      <c r="E18" s="15">
        <f t="shared" si="0"/>
        <v>21388.639999999999</v>
      </c>
      <c r="F18" s="16">
        <v>241472.85</v>
      </c>
    </row>
    <row r="19" spans="1:6" ht="15" x14ac:dyDescent="0.25">
      <c r="A19" s="7"/>
      <c r="B19" s="13"/>
      <c r="C19" s="14"/>
      <c r="D19" s="14"/>
      <c r="E19" s="16"/>
      <c r="F19" s="16"/>
    </row>
    <row r="20" spans="1:6" ht="15" x14ac:dyDescent="0.25">
      <c r="A20" s="7"/>
      <c r="B20" s="8"/>
      <c r="C20" s="14"/>
      <c r="D20" s="14"/>
      <c r="E20" s="16"/>
      <c r="F20" s="16"/>
    </row>
    <row r="21" spans="1:6" ht="15" x14ac:dyDescent="0.25">
      <c r="A21" s="7">
        <v>2019</v>
      </c>
      <c r="B21" s="13" t="s">
        <v>11</v>
      </c>
      <c r="C21" s="14">
        <v>30000</v>
      </c>
      <c r="D21" s="14">
        <f>6487.5+5700</f>
        <v>12187.5</v>
      </c>
      <c r="E21" s="15">
        <f t="shared" ref="E21:E27" si="1">SUM(C21:D21)</f>
        <v>42187.5</v>
      </c>
      <c r="F21" s="16">
        <f>+F14-C21</f>
        <v>205000</v>
      </c>
    </row>
    <row r="22" spans="1:6" ht="15" x14ac:dyDescent="0.25">
      <c r="A22" s="7"/>
      <c r="B22" s="13" t="s">
        <v>12</v>
      </c>
      <c r="C22" s="14">
        <v>55000</v>
      </c>
      <c r="D22" s="14">
        <v>11894</v>
      </c>
      <c r="E22" s="15">
        <f t="shared" si="1"/>
        <v>66894</v>
      </c>
      <c r="F22" s="16">
        <f t="shared" ref="F22:F24" si="2">+F15-C22</f>
        <v>325000</v>
      </c>
    </row>
    <row r="23" spans="1:6" ht="15" x14ac:dyDescent="0.25">
      <c r="A23" s="7"/>
      <c r="B23" s="13" t="s">
        <v>13</v>
      </c>
      <c r="C23" s="14">
        <v>35000</v>
      </c>
      <c r="D23" s="14">
        <v>23340</v>
      </c>
      <c r="E23" s="15">
        <f t="shared" si="1"/>
        <v>58340</v>
      </c>
      <c r="F23" s="16">
        <f t="shared" si="2"/>
        <v>535000</v>
      </c>
    </row>
    <row r="24" spans="1:6" ht="15" x14ac:dyDescent="0.25">
      <c r="A24" s="7"/>
      <c r="B24" s="13" t="s">
        <v>14</v>
      </c>
      <c r="C24" s="14">
        <v>50000</v>
      </c>
      <c r="D24" s="14">
        <v>28050</v>
      </c>
      <c r="E24" s="15">
        <f t="shared" si="1"/>
        <v>78050</v>
      </c>
      <c r="F24" s="16">
        <f t="shared" si="2"/>
        <v>795000</v>
      </c>
    </row>
    <row r="25" spans="1:6" ht="15" x14ac:dyDescent="0.25">
      <c r="A25" s="7"/>
      <c r="B25" s="13" t="s">
        <v>16</v>
      </c>
      <c r="C25" s="14">
        <v>0</v>
      </c>
      <c r="D25" s="14">
        <v>0</v>
      </c>
      <c r="E25" s="15">
        <f t="shared" si="1"/>
        <v>0</v>
      </c>
      <c r="F25" s="16">
        <v>2780000</v>
      </c>
    </row>
    <row r="26" spans="1:6" ht="15" x14ac:dyDescent="0.25">
      <c r="A26" s="7"/>
      <c r="B26" s="13" t="s">
        <v>17</v>
      </c>
      <c r="C26" s="14">
        <v>0</v>
      </c>
      <c r="D26" s="14">
        <v>0</v>
      </c>
      <c r="E26" s="15">
        <f t="shared" si="1"/>
        <v>0</v>
      </c>
      <c r="F26" s="16">
        <v>3750000</v>
      </c>
    </row>
    <row r="27" spans="1:6" ht="15" x14ac:dyDescent="0.25">
      <c r="A27" s="7"/>
      <c r="B27" s="13" t="s">
        <v>15</v>
      </c>
      <c r="C27" s="14">
        <v>12507.94</v>
      </c>
      <c r="D27" s="14">
        <v>8880.7000000000007</v>
      </c>
      <c r="E27" s="15">
        <f t="shared" si="1"/>
        <v>21388.639999999999</v>
      </c>
      <c r="F27" s="16">
        <f>+F18-C27</f>
        <v>228964.91</v>
      </c>
    </row>
    <row r="28" spans="1:6" ht="15" x14ac:dyDescent="0.25">
      <c r="A28" s="7"/>
      <c r="C28" s="14"/>
      <c r="D28" s="14"/>
      <c r="E28" s="16"/>
      <c r="F28" s="16"/>
    </row>
    <row r="29" spans="1:6" ht="15" x14ac:dyDescent="0.25">
      <c r="A29" s="7"/>
      <c r="B29" s="8"/>
      <c r="C29" s="14"/>
      <c r="D29" s="14"/>
      <c r="E29" s="16"/>
      <c r="F29" s="16"/>
    </row>
    <row r="30" spans="1:6" ht="15" x14ac:dyDescent="0.25">
      <c r="A30" s="7">
        <v>2020</v>
      </c>
      <c r="B30" s="13" t="s">
        <v>11</v>
      </c>
      <c r="C30" s="14">
        <v>30000</v>
      </c>
      <c r="D30" s="14">
        <f>4897.5+5700</f>
        <v>10597.5</v>
      </c>
      <c r="E30" s="15">
        <f t="shared" ref="E30:E36" si="3">SUM(C30:D30)</f>
        <v>40597.5</v>
      </c>
      <c r="F30" s="16">
        <f t="shared" ref="F30:F36" si="4">+F21-C30</f>
        <v>175000</v>
      </c>
    </row>
    <row r="31" spans="1:6" ht="15" x14ac:dyDescent="0.25">
      <c r="A31" s="7"/>
      <c r="B31" s="13" t="s">
        <v>12</v>
      </c>
      <c r="C31" s="14">
        <v>60000</v>
      </c>
      <c r="D31" s="14">
        <v>10172.5</v>
      </c>
      <c r="E31" s="15">
        <f t="shared" si="3"/>
        <v>70172.5</v>
      </c>
      <c r="F31" s="16">
        <f t="shared" si="4"/>
        <v>265000</v>
      </c>
    </row>
    <row r="32" spans="1:6" ht="15" x14ac:dyDescent="0.25">
      <c r="A32" s="7"/>
      <c r="B32" s="13" t="s">
        <v>13</v>
      </c>
      <c r="C32" s="14">
        <v>35000</v>
      </c>
      <c r="D32" s="14">
        <v>22173</v>
      </c>
      <c r="E32" s="15">
        <f t="shared" si="3"/>
        <v>57173</v>
      </c>
      <c r="F32" s="16">
        <f t="shared" si="4"/>
        <v>500000</v>
      </c>
    </row>
    <row r="33" spans="1:7" ht="15" x14ac:dyDescent="0.25">
      <c r="A33" s="7"/>
      <c r="B33" s="13" t="s">
        <v>14</v>
      </c>
      <c r="C33" s="14">
        <v>50000</v>
      </c>
      <c r="D33" s="14">
        <v>27050</v>
      </c>
      <c r="E33" s="15">
        <f t="shared" si="3"/>
        <v>77050</v>
      </c>
      <c r="F33" s="16">
        <f t="shared" si="4"/>
        <v>745000</v>
      </c>
    </row>
    <row r="34" spans="1:7" ht="15" x14ac:dyDescent="0.25">
      <c r="A34" s="7"/>
      <c r="B34" s="13" t="s">
        <v>16</v>
      </c>
      <c r="C34" s="14">
        <v>100000</v>
      </c>
      <c r="D34" s="14">
        <f>49475+57445.95</f>
        <v>106920.95</v>
      </c>
      <c r="E34" s="15">
        <f t="shared" si="3"/>
        <v>206920.95</v>
      </c>
      <c r="F34" s="16">
        <f t="shared" si="4"/>
        <v>2680000</v>
      </c>
    </row>
    <row r="35" spans="1:7" ht="15" x14ac:dyDescent="0.25">
      <c r="A35" s="7"/>
      <c r="B35" s="13" t="s">
        <v>17</v>
      </c>
      <c r="C35" s="14">
        <v>20000</v>
      </c>
      <c r="D35" s="14">
        <f>70300+81626.12</f>
        <v>151926.12</v>
      </c>
      <c r="E35" s="15">
        <f t="shared" si="3"/>
        <v>171926.12</v>
      </c>
      <c r="F35" s="16">
        <f t="shared" si="4"/>
        <v>3730000</v>
      </c>
    </row>
    <row r="36" spans="1:7" ht="15" x14ac:dyDescent="0.25">
      <c r="A36" s="7"/>
      <c r="B36" s="13" t="s">
        <v>15</v>
      </c>
      <c r="C36" s="14">
        <v>12983.62</v>
      </c>
      <c r="D36" s="14">
        <v>8405.02</v>
      </c>
      <c r="E36" s="15">
        <f t="shared" si="3"/>
        <v>21388.639999999999</v>
      </c>
      <c r="F36" s="16">
        <f t="shared" si="4"/>
        <v>215981.29</v>
      </c>
    </row>
    <row r="37" spans="1:7" ht="15" x14ac:dyDescent="0.25">
      <c r="A37" s="7"/>
      <c r="B37" s="8"/>
      <c r="C37" s="14"/>
      <c r="D37" s="14"/>
      <c r="E37" s="16"/>
      <c r="F37" s="16"/>
    </row>
    <row r="38" spans="1:7" ht="15" x14ac:dyDescent="0.25">
      <c r="A38" s="7"/>
      <c r="B38" s="8"/>
      <c r="C38" s="14"/>
      <c r="D38" s="14"/>
      <c r="E38" s="16"/>
      <c r="F38" s="16"/>
    </row>
    <row r="39" spans="1:7" ht="15" x14ac:dyDescent="0.25">
      <c r="A39" s="7">
        <v>2021</v>
      </c>
      <c r="B39" s="13" t="s">
        <v>11</v>
      </c>
      <c r="C39" s="17">
        <f>'[1]Bond Issues'!B13</f>
        <v>30000</v>
      </c>
      <c r="D39" s="17">
        <f>'[1]Bond Issues'!C13</f>
        <v>8977</v>
      </c>
      <c r="E39" s="15">
        <f t="shared" ref="E39:E45" si="5">SUM(C39:D39)</f>
        <v>38977</v>
      </c>
      <c r="F39" s="16">
        <f>+F30-C39</f>
        <v>145000</v>
      </c>
    </row>
    <row r="40" spans="1:7" ht="15" x14ac:dyDescent="0.25">
      <c r="A40" s="18"/>
      <c r="B40" s="13" t="s">
        <v>12</v>
      </c>
      <c r="C40" s="19">
        <f>'[1]Bond Issues'!B28</f>
        <v>65000</v>
      </c>
      <c r="D40" s="19">
        <f>'[1]Bond Issues'!C28</f>
        <v>8294</v>
      </c>
      <c r="E40" s="20">
        <f t="shared" si="5"/>
        <v>73294</v>
      </c>
      <c r="F40" s="16">
        <f t="shared" ref="F40:F44" si="6">+F31-C40</f>
        <v>200000</v>
      </c>
    </row>
    <row r="41" spans="1:7" ht="15" x14ac:dyDescent="0.25">
      <c r="A41" s="7"/>
      <c r="B41" s="13" t="s">
        <v>13</v>
      </c>
      <c r="C41" s="21">
        <f>'[1]Bond Issues'!B42</f>
        <v>35000</v>
      </c>
      <c r="D41" s="21">
        <f>'[1]Bond Issues'!C42</f>
        <v>19450</v>
      </c>
      <c r="E41" s="22">
        <f t="shared" si="5"/>
        <v>54450</v>
      </c>
      <c r="F41" s="16">
        <f t="shared" si="6"/>
        <v>465000</v>
      </c>
    </row>
    <row r="42" spans="1:7" ht="15" x14ac:dyDescent="0.25">
      <c r="A42" s="7"/>
      <c r="B42" s="13" t="s">
        <v>14</v>
      </c>
      <c r="C42" s="21">
        <f>'[1]Bond Issues'!B62</f>
        <v>50000</v>
      </c>
      <c r="D42" s="21">
        <f>'[1]Bond Issues'!C62</f>
        <v>25550</v>
      </c>
      <c r="E42" s="22">
        <f t="shared" si="5"/>
        <v>75550</v>
      </c>
      <c r="F42" s="16">
        <f t="shared" si="6"/>
        <v>695000</v>
      </c>
    </row>
    <row r="43" spans="1:7" ht="15" x14ac:dyDescent="0.25">
      <c r="A43" s="7"/>
      <c r="B43" s="13" t="s">
        <v>16</v>
      </c>
      <c r="C43" s="21">
        <f>'[1]Bond Issues'!B86</f>
        <v>140000</v>
      </c>
      <c r="D43" s="21">
        <f>'[1]Bond Issues'!C86</f>
        <v>95950</v>
      </c>
      <c r="E43" s="22">
        <f t="shared" si="5"/>
        <v>235950</v>
      </c>
      <c r="F43" s="16">
        <f>+F34-C43</f>
        <v>2540000</v>
      </c>
      <c r="G43" s="23" t="s">
        <v>18</v>
      </c>
    </row>
    <row r="44" spans="1:7" ht="15" x14ac:dyDescent="0.25">
      <c r="A44" s="7"/>
      <c r="B44" s="13" t="s">
        <v>17</v>
      </c>
      <c r="C44" s="21">
        <f>'[1]Bond Issues'!B116</f>
        <v>50000</v>
      </c>
      <c r="D44" s="21">
        <f>'[1]Bond Issues'!C116</f>
        <v>140000</v>
      </c>
      <c r="E44" s="22">
        <f t="shared" si="5"/>
        <v>190000</v>
      </c>
      <c r="F44" s="16">
        <f t="shared" si="6"/>
        <v>3680000</v>
      </c>
      <c r="G44" s="23"/>
    </row>
    <row r="45" spans="1:7" ht="15" x14ac:dyDescent="0.25">
      <c r="A45" s="7"/>
      <c r="B45" s="13" t="s">
        <v>15</v>
      </c>
      <c r="C45" s="21">
        <v>13477.38</v>
      </c>
      <c r="D45" s="21">
        <v>7911.25</v>
      </c>
      <c r="E45" s="22">
        <f t="shared" si="5"/>
        <v>21388.629999999997</v>
      </c>
      <c r="F45" s="22">
        <f>+F36-C45</f>
        <v>202503.91</v>
      </c>
      <c r="G45" s="23"/>
    </row>
    <row r="46" spans="1:7" ht="15" x14ac:dyDescent="0.25">
      <c r="A46" s="7"/>
      <c r="B46" s="13" t="s">
        <v>19</v>
      </c>
      <c r="C46" s="21"/>
      <c r="D46" s="21"/>
      <c r="E46" s="22"/>
      <c r="F46" s="22">
        <v>1940000</v>
      </c>
      <c r="G46" s="23"/>
    </row>
    <row r="47" spans="1:7" ht="15" x14ac:dyDescent="0.25">
      <c r="A47" s="7"/>
      <c r="B47" s="13"/>
      <c r="C47" s="21"/>
      <c r="D47" s="21"/>
      <c r="E47" s="22"/>
      <c r="F47" s="22"/>
      <c r="G47" s="23"/>
    </row>
    <row r="48" spans="1:7" ht="15" x14ac:dyDescent="0.25">
      <c r="A48" s="7"/>
      <c r="B48" s="8"/>
      <c r="C48" s="16"/>
      <c r="D48" s="16"/>
      <c r="E48" s="16"/>
      <c r="F48" s="16"/>
      <c r="G48" s="23"/>
    </row>
    <row r="49" spans="1:6" ht="15" x14ac:dyDescent="0.25">
      <c r="A49" s="7">
        <v>2022</v>
      </c>
      <c r="B49" s="13" t="s">
        <v>11</v>
      </c>
      <c r="C49" s="17">
        <f>'[1]Bond Issues'!B14</f>
        <v>35000</v>
      </c>
      <c r="D49" s="17">
        <f>'[1]Bond Issues'!C14</f>
        <v>7189</v>
      </c>
      <c r="E49" s="15">
        <f t="shared" ref="E49:E56" si="7">SUM(C49:D49)</f>
        <v>42189</v>
      </c>
      <c r="F49" s="16">
        <f t="shared" ref="F49:F56" si="8">+F39-C49</f>
        <v>110000</v>
      </c>
    </row>
    <row r="50" spans="1:6" ht="15" x14ac:dyDescent="0.25">
      <c r="A50" s="18"/>
      <c r="B50" s="13" t="s">
        <v>12</v>
      </c>
      <c r="C50" s="19">
        <f>'[1]Bond Issues'!B29</f>
        <v>65000</v>
      </c>
      <c r="D50" s="19">
        <f>'[1]Bond Issues'!C29</f>
        <v>6260</v>
      </c>
      <c r="E50" s="20">
        <f t="shared" si="7"/>
        <v>71260</v>
      </c>
      <c r="F50" s="16">
        <f t="shared" si="8"/>
        <v>135000</v>
      </c>
    </row>
    <row r="51" spans="1:6" ht="15" x14ac:dyDescent="0.25">
      <c r="A51" s="7"/>
      <c r="B51" s="13" t="s">
        <v>13</v>
      </c>
      <c r="C51" s="21">
        <f>'[1]Bond Issues'!B43</f>
        <v>35000</v>
      </c>
      <c r="D51" s="21">
        <f>'[1]Bond Issues'!C43</f>
        <v>18088.5</v>
      </c>
      <c r="E51" s="22">
        <f t="shared" si="7"/>
        <v>53088.5</v>
      </c>
      <c r="F51" s="16">
        <f t="shared" si="8"/>
        <v>430000</v>
      </c>
    </row>
    <row r="52" spans="1:6" ht="15" x14ac:dyDescent="0.25">
      <c r="A52" s="7"/>
      <c r="B52" s="13" t="s">
        <v>14</v>
      </c>
      <c r="C52" s="21">
        <f>'[1]Bond Issues'!B63</f>
        <v>55000</v>
      </c>
      <c r="D52" s="21">
        <f>'[1]Bond Issues'!C63</f>
        <v>24050</v>
      </c>
      <c r="E52" s="22">
        <f t="shared" si="7"/>
        <v>79050</v>
      </c>
      <c r="F52" s="16">
        <f t="shared" si="8"/>
        <v>640000</v>
      </c>
    </row>
    <row r="53" spans="1:6" ht="15" x14ac:dyDescent="0.25">
      <c r="A53" s="7"/>
      <c r="B53" s="13" t="s">
        <v>16</v>
      </c>
      <c r="C53" s="21">
        <f>'[1]Bond Issues'!B87</f>
        <v>145000</v>
      </c>
      <c r="D53" s="21">
        <f>'[1]Bond Issues'!C87</f>
        <v>91750</v>
      </c>
      <c r="E53" s="22">
        <f t="shared" si="7"/>
        <v>236750</v>
      </c>
      <c r="F53" s="16">
        <f t="shared" si="8"/>
        <v>2395000</v>
      </c>
    </row>
    <row r="54" spans="1:6" ht="15" x14ac:dyDescent="0.25">
      <c r="A54" s="7"/>
      <c r="B54" s="13" t="s">
        <v>17</v>
      </c>
      <c r="C54" s="21">
        <f>'[1]Bond Issues'!B117</f>
        <v>85000</v>
      </c>
      <c r="D54" s="21">
        <f>'[1]Bond Issues'!C117</f>
        <v>138500</v>
      </c>
      <c r="E54" s="22">
        <f t="shared" si="7"/>
        <v>223500</v>
      </c>
      <c r="F54" s="16">
        <f t="shared" si="8"/>
        <v>3595000</v>
      </c>
    </row>
    <row r="55" spans="1:6" ht="15" x14ac:dyDescent="0.25">
      <c r="A55" s="7"/>
      <c r="B55" s="13" t="s">
        <v>15</v>
      </c>
      <c r="C55" s="21">
        <v>13989.95</v>
      </c>
      <c r="D55" s="21">
        <v>7398.69</v>
      </c>
      <c r="E55" s="22">
        <f t="shared" si="7"/>
        <v>21388.639999999999</v>
      </c>
      <c r="F55" s="16">
        <f t="shared" si="8"/>
        <v>188513.96</v>
      </c>
    </row>
    <row r="56" spans="1:6" ht="15" x14ac:dyDescent="0.25">
      <c r="A56" s="7"/>
      <c r="B56" s="13" t="s">
        <v>19</v>
      </c>
      <c r="C56" s="21">
        <v>30000</v>
      </c>
      <c r="D56" s="21">
        <v>57820</v>
      </c>
      <c r="E56" s="22">
        <f t="shared" si="7"/>
        <v>87820</v>
      </c>
      <c r="F56" s="16">
        <f t="shared" si="8"/>
        <v>1910000</v>
      </c>
    </row>
    <row r="57" spans="1:6" ht="15" x14ac:dyDescent="0.25">
      <c r="A57" s="7"/>
      <c r="B57" s="13"/>
      <c r="C57" s="21"/>
      <c r="D57" s="21"/>
      <c r="E57" s="22"/>
      <c r="F57" s="22"/>
    </row>
    <row r="58" spans="1:6" ht="15" x14ac:dyDescent="0.25">
      <c r="A58" s="7"/>
      <c r="B58" s="8"/>
      <c r="C58" s="16"/>
      <c r="D58" s="16"/>
      <c r="E58" s="16"/>
      <c r="F58" s="16"/>
    </row>
    <row r="59" spans="1:6" ht="15" x14ac:dyDescent="0.25">
      <c r="A59" s="7">
        <v>2023</v>
      </c>
      <c r="B59" s="13" t="s">
        <v>11</v>
      </c>
      <c r="C59" s="17">
        <f>'[1]Bond Issues'!B15</f>
        <v>35000</v>
      </c>
      <c r="D59" s="17">
        <f>'[1]Bond Issues'!C15</f>
        <v>5237</v>
      </c>
      <c r="E59" s="15">
        <f t="shared" ref="E59:E66" si="9">SUM(C59:D59)</f>
        <v>40237</v>
      </c>
      <c r="F59" s="16">
        <f t="shared" ref="F59:F66" si="10">+F49-C59</f>
        <v>75000</v>
      </c>
    </row>
    <row r="60" spans="1:6" ht="15" x14ac:dyDescent="0.25">
      <c r="A60" s="18"/>
      <c r="B60" s="13" t="s">
        <v>12</v>
      </c>
      <c r="C60" s="19">
        <f>'[1]Bond Issues'!B30</f>
        <v>65000</v>
      </c>
      <c r="D60" s="19">
        <f>'[1]Bond Issues'!C30</f>
        <v>4225</v>
      </c>
      <c r="E60" s="20">
        <f t="shared" si="9"/>
        <v>69225</v>
      </c>
      <c r="F60" s="16">
        <f t="shared" si="10"/>
        <v>70000</v>
      </c>
    </row>
    <row r="61" spans="1:6" ht="15" x14ac:dyDescent="0.25">
      <c r="A61" s="7"/>
      <c r="B61" s="13" t="s">
        <v>13</v>
      </c>
      <c r="C61" s="21">
        <f>'[1]Bond Issues'!B44</f>
        <v>40000</v>
      </c>
      <c r="D61" s="21">
        <f>'[1]Bond Issues'!C44</f>
        <v>16727</v>
      </c>
      <c r="E61" s="22">
        <f t="shared" si="9"/>
        <v>56727</v>
      </c>
      <c r="F61" s="16">
        <f t="shared" si="10"/>
        <v>390000</v>
      </c>
    </row>
    <row r="62" spans="1:6" ht="15" x14ac:dyDescent="0.25">
      <c r="A62" s="7"/>
      <c r="B62" s="13" t="s">
        <v>14</v>
      </c>
      <c r="C62" s="21">
        <f>'[1]Bond Issues'!B64</f>
        <v>55000</v>
      </c>
      <c r="D62" s="21">
        <f>'[1]Bond Issues'!C64</f>
        <v>22400</v>
      </c>
      <c r="E62" s="22">
        <f t="shared" si="9"/>
        <v>77400</v>
      </c>
      <c r="F62" s="16">
        <f t="shared" si="10"/>
        <v>585000</v>
      </c>
    </row>
    <row r="63" spans="1:6" ht="15" x14ac:dyDescent="0.25">
      <c r="A63" s="7"/>
      <c r="B63" s="13" t="s">
        <v>16</v>
      </c>
      <c r="C63" s="21">
        <f>'[1]Bond Issues'!B88</f>
        <v>140000</v>
      </c>
      <c r="D63" s="21">
        <f>'[1]Bond Issues'!C88</f>
        <v>87400</v>
      </c>
      <c r="E63" s="22">
        <f t="shared" si="9"/>
        <v>227400</v>
      </c>
      <c r="F63" s="16">
        <f t="shared" si="10"/>
        <v>2255000</v>
      </c>
    </row>
    <row r="64" spans="1:6" ht="15" x14ac:dyDescent="0.25">
      <c r="A64" s="7"/>
      <c r="B64" s="13" t="s">
        <v>17</v>
      </c>
      <c r="C64" s="21">
        <f>'[1]Bond Issues'!B118</f>
        <v>115000</v>
      </c>
      <c r="D64" s="21">
        <f>'[1]Bond Issues'!C118</f>
        <v>135950</v>
      </c>
      <c r="E64" s="22">
        <f t="shared" si="9"/>
        <v>250950</v>
      </c>
      <c r="F64" s="16">
        <f t="shared" si="10"/>
        <v>3480000</v>
      </c>
    </row>
    <row r="65" spans="1:6" ht="15" x14ac:dyDescent="0.25">
      <c r="A65" s="7"/>
      <c r="B65" s="13" t="s">
        <v>15</v>
      </c>
      <c r="C65" s="21">
        <v>14521.99</v>
      </c>
      <c r="D65" s="21">
        <v>6866.65</v>
      </c>
      <c r="E65" s="22">
        <f t="shared" si="9"/>
        <v>21388.639999999999</v>
      </c>
      <c r="F65" s="16">
        <f t="shared" si="10"/>
        <v>173991.97</v>
      </c>
    </row>
    <row r="66" spans="1:6" ht="15" x14ac:dyDescent="0.25">
      <c r="A66" s="7"/>
      <c r="B66" s="13" t="s">
        <v>19</v>
      </c>
      <c r="C66" s="21">
        <v>45000</v>
      </c>
      <c r="D66" s="21">
        <v>52200</v>
      </c>
      <c r="E66" s="22">
        <f t="shared" si="9"/>
        <v>97200</v>
      </c>
      <c r="F66" s="16">
        <f t="shared" si="10"/>
        <v>1865000</v>
      </c>
    </row>
    <row r="67" spans="1:6" ht="15" x14ac:dyDescent="0.25">
      <c r="A67" s="7"/>
      <c r="B67" s="13"/>
      <c r="C67" s="21"/>
      <c r="D67" s="21"/>
      <c r="E67" s="22"/>
      <c r="F67" s="16"/>
    </row>
    <row r="68" spans="1:6" ht="15" x14ac:dyDescent="0.25">
      <c r="A68" s="7"/>
      <c r="B68" s="8"/>
      <c r="C68" s="16"/>
      <c r="D68" s="16"/>
      <c r="E68" s="16"/>
      <c r="F68" s="16"/>
    </row>
    <row r="69" spans="1:6" ht="15" x14ac:dyDescent="0.25">
      <c r="A69" s="7">
        <v>2024</v>
      </c>
      <c r="B69" s="13" t="s">
        <v>11</v>
      </c>
      <c r="C69" s="17">
        <f>'[1]Bond Issues'!B16</f>
        <v>35000</v>
      </c>
      <c r="D69" s="17">
        <f>'[1]Bond Issues'!C16</f>
        <v>3269</v>
      </c>
      <c r="E69" s="15">
        <f t="shared" ref="E69:E76" si="11">SUM(C69:D69)</f>
        <v>38269</v>
      </c>
      <c r="F69" s="16">
        <f t="shared" ref="F69:F76" si="12">+F59-C69</f>
        <v>40000</v>
      </c>
    </row>
    <row r="70" spans="1:6" ht="15" x14ac:dyDescent="0.25">
      <c r="A70" s="18"/>
      <c r="B70" s="13" t="s">
        <v>12</v>
      </c>
      <c r="C70" s="19">
        <f>'[1]Bond Issues'!B31</f>
        <v>70000</v>
      </c>
      <c r="D70" s="19">
        <f>'[1]Bond Issues'!C31</f>
        <v>2191</v>
      </c>
      <c r="E70" s="20">
        <f t="shared" si="11"/>
        <v>72191</v>
      </c>
      <c r="F70" s="16">
        <f t="shared" si="12"/>
        <v>0</v>
      </c>
    </row>
    <row r="71" spans="1:6" ht="15" x14ac:dyDescent="0.25">
      <c r="A71" s="7"/>
      <c r="B71" s="13" t="s">
        <v>13</v>
      </c>
      <c r="C71" s="21">
        <f>'[1]Bond Issues'!B45</f>
        <v>40000</v>
      </c>
      <c r="D71" s="21">
        <f>'[1]Bond Issues'!C45</f>
        <v>15171</v>
      </c>
      <c r="E71" s="22">
        <f t="shared" si="11"/>
        <v>55171</v>
      </c>
      <c r="F71" s="16">
        <f t="shared" si="12"/>
        <v>350000</v>
      </c>
    </row>
    <row r="72" spans="1:6" ht="15" x14ac:dyDescent="0.25">
      <c r="A72" s="7"/>
      <c r="B72" s="13" t="s">
        <v>14</v>
      </c>
      <c r="C72" s="21">
        <f>'[1]Bond Issues'!B65</f>
        <v>55000</v>
      </c>
      <c r="D72" s="21">
        <f>'[1]Bond Issues'!C65</f>
        <v>20475</v>
      </c>
      <c r="E72" s="22">
        <f t="shared" si="11"/>
        <v>75475</v>
      </c>
      <c r="F72" s="16">
        <f t="shared" si="12"/>
        <v>530000</v>
      </c>
    </row>
    <row r="73" spans="1:6" ht="15" x14ac:dyDescent="0.25">
      <c r="A73" s="7"/>
      <c r="B73" s="13" t="s">
        <v>16</v>
      </c>
      <c r="C73" s="21">
        <f>'[1]Bond Issues'!B89</f>
        <v>140000</v>
      </c>
      <c r="D73" s="21">
        <f>'[1]Bond Issues'!C89</f>
        <v>83200</v>
      </c>
      <c r="E73" s="22">
        <f t="shared" si="11"/>
        <v>223200</v>
      </c>
      <c r="F73" s="16">
        <f t="shared" si="12"/>
        <v>2115000</v>
      </c>
    </row>
    <row r="74" spans="1:6" ht="15" x14ac:dyDescent="0.25">
      <c r="A74" s="7"/>
      <c r="B74" s="13" t="s">
        <v>17</v>
      </c>
      <c r="C74" s="21">
        <f>'[1]Bond Issues'!B119</f>
        <v>135000</v>
      </c>
      <c r="D74" s="21">
        <f>'[1]Bond Issues'!C119</f>
        <v>132500</v>
      </c>
      <c r="E74" s="22">
        <f t="shared" si="11"/>
        <v>267500</v>
      </c>
      <c r="F74" s="16">
        <f t="shared" si="12"/>
        <v>3345000</v>
      </c>
    </row>
    <row r="75" spans="1:6" ht="15" x14ac:dyDescent="0.25">
      <c r="A75" s="7"/>
      <c r="B75" s="13" t="s">
        <v>15</v>
      </c>
      <c r="C75" s="21">
        <v>15074.27</v>
      </c>
      <c r="D75" s="21">
        <v>6314.36</v>
      </c>
      <c r="E75" s="22">
        <f t="shared" si="11"/>
        <v>21388.63</v>
      </c>
      <c r="F75" s="16">
        <f t="shared" si="12"/>
        <v>158917.70000000001</v>
      </c>
    </row>
    <row r="76" spans="1:6" ht="15" x14ac:dyDescent="0.25">
      <c r="A76" s="7"/>
      <c r="B76" s="13" t="s">
        <v>19</v>
      </c>
      <c r="C76" s="21">
        <v>45000</v>
      </c>
      <c r="D76" s="21">
        <v>50850</v>
      </c>
      <c r="E76" s="22">
        <f t="shared" si="11"/>
        <v>95850</v>
      </c>
      <c r="F76" s="16">
        <f t="shared" si="12"/>
        <v>1820000</v>
      </c>
    </row>
    <row r="77" spans="1:6" ht="15" x14ac:dyDescent="0.25">
      <c r="A77" s="7"/>
      <c r="B77" s="13"/>
      <c r="C77" s="21"/>
      <c r="D77" s="21"/>
      <c r="E77" s="22"/>
      <c r="F77" s="22"/>
    </row>
    <row r="78" spans="1:6" ht="15" x14ac:dyDescent="0.25">
      <c r="A78" s="7"/>
      <c r="B78" s="8"/>
      <c r="C78" s="16"/>
      <c r="D78" s="16"/>
      <c r="E78" s="16"/>
      <c r="F78" s="16"/>
    </row>
    <row r="79" spans="1:6" ht="15" x14ac:dyDescent="0.25">
      <c r="A79" s="7">
        <v>2025</v>
      </c>
      <c r="B79" s="13" t="s">
        <v>11</v>
      </c>
      <c r="C79" s="17">
        <f>'[1]Bond Issues'!B17</f>
        <v>40000</v>
      </c>
      <c r="D79" s="17">
        <f>'[1]Bond Issues'!C17</f>
        <v>1140</v>
      </c>
      <c r="E79" s="15">
        <f t="shared" ref="E79:E85" si="13">SUM(C79:D79)</f>
        <v>41140</v>
      </c>
      <c r="F79" s="16">
        <f>+F69-C79</f>
        <v>0</v>
      </c>
    </row>
    <row r="80" spans="1:6" ht="15" x14ac:dyDescent="0.25">
      <c r="A80" s="7"/>
      <c r="B80" s="13" t="s">
        <v>13</v>
      </c>
      <c r="C80" s="21">
        <f>'[1]Bond Issues'!B46</f>
        <v>45000</v>
      </c>
      <c r="D80" s="21">
        <f>'[1]Bond Issues'!C46</f>
        <v>13615</v>
      </c>
      <c r="E80" s="22">
        <f t="shared" si="13"/>
        <v>58615</v>
      </c>
      <c r="F80" s="22">
        <f t="shared" ref="F80:F85" si="14">+F71-C80</f>
        <v>305000</v>
      </c>
    </row>
    <row r="81" spans="1:6" ht="15" x14ac:dyDescent="0.25">
      <c r="A81" s="7"/>
      <c r="B81" s="13" t="s">
        <v>14</v>
      </c>
      <c r="C81" s="21">
        <f>'[1]Bond Issues'!B66</f>
        <v>60000</v>
      </c>
      <c r="D81" s="21">
        <f>'[1]Bond Issues'!C66</f>
        <v>18550</v>
      </c>
      <c r="E81" s="22">
        <f t="shared" si="13"/>
        <v>78550</v>
      </c>
      <c r="F81" s="22">
        <f t="shared" si="14"/>
        <v>470000</v>
      </c>
    </row>
    <row r="82" spans="1:6" ht="15" x14ac:dyDescent="0.25">
      <c r="A82" s="7"/>
      <c r="B82" s="13" t="s">
        <v>16</v>
      </c>
      <c r="C82" s="21">
        <f>'[1]Bond Issues'!B90</f>
        <v>140000</v>
      </c>
      <c r="D82" s="21">
        <f>'[1]Bond Issues'!C90</f>
        <v>79000</v>
      </c>
      <c r="E82" s="22">
        <f t="shared" si="13"/>
        <v>219000</v>
      </c>
      <c r="F82" s="22">
        <f t="shared" si="14"/>
        <v>1975000</v>
      </c>
    </row>
    <row r="83" spans="1:6" ht="15" x14ac:dyDescent="0.25">
      <c r="A83" s="7"/>
      <c r="B83" s="13" t="s">
        <v>17</v>
      </c>
      <c r="C83" s="21">
        <f>'[1]Bond Issues'!B120</f>
        <v>135000</v>
      </c>
      <c r="D83" s="21">
        <f>'[1]Bond Issues'!C120</f>
        <v>128450</v>
      </c>
      <c r="E83" s="22">
        <f t="shared" si="13"/>
        <v>263450</v>
      </c>
      <c r="F83" s="22">
        <f t="shared" si="14"/>
        <v>3210000</v>
      </c>
    </row>
    <row r="84" spans="1:6" ht="15" x14ac:dyDescent="0.25">
      <c r="A84" s="7"/>
      <c r="B84" s="13" t="s">
        <v>15</v>
      </c>
      <c r="C84" s="21">
        <v>15647.56</v>
      </c>
      <c r="D84" s="21">
        <v>5741.08</v>
      </c>
      <c r="E84" s="22">
        <f t="shared" si="13"/>
        <v>21388.639999999999</v>
      </c>
      <c r="F84" s="22">
        <f t="shared" si="14"/>
        <v>143270.14000000001</v>
      </c>
    </row>
    <row r="85" spans="1:6" ht="15" x14ac:dyDescent="0.25">
      <c r="A85" s="7"/>
      <c r="B85" s="13" t="s">
        <v>19</v>
      </c>
      <c r="C85" s="21">
        <v>85000</v>
      </c>
      <c r="D85" s="21">
        <v>49500</v>
      </c>
      <c r="E85" s="22">
        <f t="shared" si="13"/>
        <v>134500</v>
      </c>
      <c r="F85" s="22">
        <f t="shared" si="14"/>
        <v>1735000</v>
      </c>
    </row>
    <row r="86" spans="1:6" ht="15" x14ac:dyDescent="0.25">
      <c r="A86" s="7"/>
      <c r="B86" s="13"/>
      <c r="C86" s="21"/>
      <c r="D86" s="21"/>
      <c r="E86" s="22"/>
      <c r="F86" s="22"/>
    </row>
    <row r="87" spans="1:6" ht="15" x14ac:dyDescent="0.25">
      <c r="A87" s="7"/>
      <c r="B87" s="8"/>
      <c r="C87" s="16"/>
      <c r="D87" s="16"/>
      <c r="E87" s="16"/>
      <c r="F87" s="16"/>
    </row>
    <row r="88" spans="1:6" ht="15" x14ac:dyDescent="0.25">
      <c r="A88" s="7">
        <v>2026</v>
      </c>
      <c r="B88" s="13" t="s">
        <v>13</v>
      </c>
      <c r="C88" s="21">
        <f>'[1]Bond Issues'!B47</f>
        <v>45000</v>
      </c>
      <c r="D88" s="21">
        <f>'[1]Bond Issues'!C47</f>
        <v>11864.5</v>
      </c>
      <c r="E88" s="22">
        <f t="shared" ref="E88:E93" si="15">SUM(C88:D88)</f>
        <v>56864.5</v>
      </c>
      <c r="F88" s="22">
        <f t="shared" ref="F88:F93" si="16">+F80-C88</f>
        <v>260000</v>
      </c>
    </row>
    <row r="89" spans="1:6" ht="15" x14ac:dyDescent="0.25">
      <c r="A89" s="7"/>
      <c r="B89" s="13" t="s">
        <v>14</v>
      </c>
      <c r="C89" s="21">
        <v>60000</v>
      </c>
      <c r="D89" s="21">
        <v>16450</v>
      </c>
      <c r="E89" s="22">
        <f t="shared" si="15"/>
        <v>76450</v>
      </c>
      <c r="F89" s="22">
        <f t="shared" si="16"/>
        <v>410000</v>
      </c>
    </row>
    <row r="90" spans="1:6" ht="15" x14ac:dyDescent="0.25">
      <c r="A90" s="7"/>
      <c r="B90" s="13" t="s">
        <v>16</v>
      </c>
      <c r="C90" s="21">
        <f>'[1]Bond Issues'!B91</f>
        <v>140000</v>
      </c>
      <c r="D90" s="21">
        <f>'[1]Bond Issues'!C91</f>
        <v>74800</v>
      </c>
      <c r="E90" s="22">
        <f t="shared" si="15"/>
        <v>214800</v>
      </c>
      <c r="F90" s="22">
        <f t="shared" si="16"/>
        <v>1835000</v>
      </c>
    </row>
    <row r="91" spans="1:6" ht="15" x14ac:dyDescent="0.25">
      <c r="A91" s="7"/>
      <c r="B91" s="13" t="s">
        <v>17</v>
      </c>
      <c r="C91" s="21">
        <f>'[1]Bond Issues'!B121</f>
        <v>135000</v>
      </c>
      <c r="D91" s="21">
        <f>'[1]Bond Issues'!C121</f>
        <v>124400</v>
      </c>
      <c r="E91" s="22">
        <f t="shared" si="15"/>
        <v>259400</v>
      </c>
      <c r="F91" s="22">
        <f t="shared" si="16"/>
        <v>3075000</v>
      </c>
    </row>
    <row r="92" spans="1:6" ht="15" x14ac:dyDescent="0.25">
      <c r="A92" s="7"/>
      <c r="B92" s="13" t="s">
        <v>15</v>
      </c>
      <c r="C92" s="21">
        <v>16242.64</v>
      </c>
      <c r="D92" s="21">
        <v>5146</v>
      </c>
      <c r="E92" s="22">
        <f t="shared" si="15"/>
        <v>21388.639999999999</v>
      </c>
      <c r="F92" s="22">
        <f t="shared" si="16"/>
        <v>127027.50000000001</v>
      </c>
    </row>
    <row r="93" spans="1:6" ht="15" x14ac:dyDescent="0.25">
      <c r="A93" s="7"/>
      <c r="B93" s="13" t="s">
        <v>19</v>
      </c>
      <c r="C93" s="21">
        <v>85000</v>
      </c>
      <c r="D93" s="21">
        <v>46950</v>
      </c>
      <c r="E93" s="22">
        <f t="shared" si="15"/>
        <v>131950</v>
      </c>
      <c r="F93" s="22">
        <f t="shared" si="16"/>
        <v>1650000</v>
      </c>
    </row>
    <row r="94" spans="1:6" ht="15" x14ac:dyDescent="0.25">
      <c r="A94" s="7"/>
      <c r="B94" s="13"/>
      <c r="C94" s="21"/>
      <c r="D94" s="21"/>
      <c r="E94" s="22"/>
      <c r="F94" s="22"/>
    </row>
    <row r="95" spans="1:6" ht="15" x14ac:dyDescent="0.25">
      <c r="A95" s="7"/>
      <c r="B95" s="8"/>
      <c r="C95" s="16"/>
      <c r="D95" s="16"/>
      <c r="E95" s="16"/>
      <c r="F95" s="16"/>
    </row>
    <row r="96" spans="1:6" ht="15" x14ac:dyDescent="0.25">
      <c r="A96" s="7">
        <v>2027</v>
      </c>
      <c r="B96" s="13" t="s">
        <v>13</v>
      </c>
      <c r="C96" s="21">
        <f>'[1]Bond Issues'!B48</f>
        <v>45000</v>
      </c>
      <c r="D96" s="21">
        <f>'[1]Bond Issues'!C48</f>
        <v>10114</v>
      </c>
      <c r="E96" s="22">
        <f t="shared" ref="E96:E101" si="17">SUM(C96:D96)</f>
        <v>55114</v>
      </c>
      <c r="F96" s="22">
        <f t="shared" ref="F96:F101" si="18">+F88-C96</f>
        <v>215000</v>
      </c>
    </row>
    <row r="97" spans="1:6" ht="15" x14ac:dyDescent="0.25">
      <c r="A97" s="7"/>
      <c r="B97" s="13" t="s">
        <v>14</v>
      </c>
      <c r="C97" s="21">
        <f>'[1]Bond Issues'!B68</f>
        <v>65000</v>
      </c>
      <c r="D97" s="21">
        <f>'[1]Bond Issues'!C68</f>
        <v>14350</v>
      </c>
      <c r="E97" s="22">
        <f t="shared" si="17"/>
        <v>79350</v>
      </c>
      <c r="F97" s="22">
        <f t="shared" si="18"/>
        <v>345000</v>
      </c>
    </row>
    <row r="98" spans="1:6" ht="15" x14ac:dyDescent="0.25">
      <c r="A98" s="7"/>
      <c r="B98" s="13" t="s">
        <v>16</v>
      </c>
      <c r="C98" s="21">
        <f>'[1]Bond Issues'!B92</f>
        <v>140000</v>
      </c>
      <c r="D98" s="21">
        <f>'[1]Bond Issues'!C92</f>
        <v>70600</v>
      </c>
      <c r="E98" s="22">
        <f t="shared" si="17"/>
        <v>210600</v>
      </c>
      <c r="F98" s="22">
        <f t="shared" si="18"/>
        <v>1695000</v>
      </c>
    </row>
    <row r="99" spans="1:6" ht="15" x14ac:dyDescent="0.25">
      <c r="A99" s="7"/>
      <c r="B99" s="13" t="s">
        <v>17</v>
      </c>
      <c r="C99" s="21">
        <f>'[1]Bond Issues'!B122</f>
        <v>135000</v>
      </c>
      <c r="D99" s="21">
        <f>'[1]Bond Issues'!C122</f>
        <v>120350</v>
      </c>
      <c r="E99" s="22">
        <f t="shared" si="17"/>
        <v>255350</v>
      </c>
      <c r="F99" s="22">
        <f t="shared" si="18"/>
        <v>2940000</v>
      </c>
    </row>
    <row r="100" spans="1:6" ht="15" x14ac:dyDescent="0.25">
      <c r="A100" s="7"/>
      <c r="B100" s="13" t="s">
        <v>15</v>
      </c>
      <c r="C100" s="21">
        <v>16860.36</v>
      </c>
      <c r="D100" s="21">
        <v>4528.28</v>
      </c>
      <c r="E100" s="22">
        <f t="shared" si="17"/>
        <v>21388.639999999999</v>
      </c>
      <c r="F100" s="22">
        <f t="shared" si="18"/>
        <v>110167.14000000001</v>
      </c>
    </row>
    <row r="101" spans="1:6" ht="15" x14ac:dyDescent="0.25">
      <c r="A101" s="7"/>
      <c r="B101" s="13" t="s">
        <v>19</v>
      </c>
      <c r="C101" s="21">
        <v>90000</v>
      </c>
      <c r="D101" s="21">
        <v>44400</v>
      </c>
      <c r="E101" s="22">
        <f t="shared" si="17"/>
        <v>134400</v>
      </c>
      <c r="F101" s="22">
        <f t="shared" si="18"/>
        <v>1560000</v>
      </c>
    </row>
    <row r="102" spans="1:6" ht="15" x14ac:dyDescent="0.25">
      <c r="A102" s="7"/>
      <c r="B102" s="13"/>
      <c r="C102" s="21"/>
      <c r="D102" s="21"/>
      <c r="E102" s="22"/>
      <c r="F102" s="22"/>
    </row>
    <row r="103" spans="1:6" ht="15" x14ac:dyDescent="0.25">
      <c r="A103" s="7"/>
      <c r="B103" s="8"/>
      <c r="C103" s="16"/>
      <c r="D103" s="16"/>
      <c r="E103" s="16"/>
      <c r="F103" s="16"/>
    </row>
    <row r="104" spans="1:6" ht="15" x14ac:dyDescent="0.25">
      <c r="A104" s="7">
        <v>2028</v>
      </c>
      <c r="B104" s="13" t="s">
        <v>13</v>
      </c>
      <c r="C104" s="21">
        <f>'[1]Bond Issues'!B49</f>
        <v>50000</v>
      </c>
      <c r="D104" s="21">
        <f>'[1]Bond Issues'!C49</f>
        <v>8363.5</v>
      </c>
      <c r="E104" s="22">
        <f t="shared" ref="E104:E109" si="19">SUM(C104:D104)</f>
        <v>58363.5</v>
      </c>
      <c r="F104" s="22">
        <f t="shared" ref="F104:F109" si="20">+F96-C104</f>
        <v>165000</v>
      </c>
    </row>
    <row r="105" spans="1:6" ht="15" x14ac:dyDescent="0.25">
      <c r="A105" s="7"/>
      <c r="B105" s="13" t="s">
        <v>14</v>
      </c>
      <c r="C105" s="21">
        <f>'[1]Bond Issues'!B69</f>
        <v>65000</v>
      </c>
      <c r="D105" s="21">
        <f>'[1]Bond Issues'!C69</f>
        <v>12075</v>
      </c>
      <c r="E105" s="22">
        <f t="shared" si="19"/>
        <v>77075</v>
      </c>
      <c r="F105" s="22">
        <f t="shared" si="20"/>
        <v>280000</v>
      </c>
    </row>
    <row r="106" spans="1:6" ht="15" x14ac:dyDescent="0.25">
      <c r="A106" s="7"/>
      <c r="B106" s="13" t="s">
        <v>16</v>
      </c>
      <c r="C106" s="21">
        <f>'[1]Bond Issues'!B93</f>
        <v>140000</v>
      </c>
      <c r="D106" s="21">
        <f>'[1]Bond Issues'!C93</f>
        <v>66400</v>
      </c>
      <c r="E106" s="22">
        <f t="shared" si="19"/>
        <v>206400</v>
      </c>
      <c r="F106" s="22">
        <f t="shared" si="20"/>
        <v>1555000</v>
      </c>
    </row>
    <row r="107" spans="1:6" ht="15" x14ac:dyDescent="0.25">
      <c r="A107" s="7"/>
      <c r="B107" s="13" t="s">
        <v>17</v>
      </c>
      <c r="C107" s="21">
        <f>'[1]Bond Issues'!B123</f>
        <v>130000</v>
      </c>
      <c r="D107" s="21">
        <f>'[1]Bond Issues'!C123</f>
        <v>116300</v>
      </c>
      <c r="E107" s="22">
        <f t="shared" si="19"/>
        <v>246300</v>
      </c>
      <c r="F107" s="22">
        <f t="shared" si="20"/>
        <v>2810000</v>
      </c>
    </row>
    <row r="108" spans="1:6" ht="15" x14ac:dyDescent="0.25">
      <c r="A108" s="7"/>
      <c r="B108" s="13" t="s">
        <v>15</v>
      </c>
      <c r="C108" s="21">
        <v>17501.57</v>
      </c>
      <c r="D108" s="21">
        <v>3887.06</v>
      </c>
      <c r="E108" s="22">
        <f t="shared" si="19"/>
        <v>21388.63</v>
      </c>
      <c r="F108" s="22">
        <f t="shared" si="20"/>
        <v>92665.57</v>
      </c>
    </row>
    <row r="109" spans="1:6" ht="15" x14ac:dyDescent="0.25">
      <c r="A109" s="7"/>
      <c r="B109" s="13" t="s">
        <v>19</v>
      </c>
      <c r="C109" s="21">
        <v>90000</v>
      </c>
      <c r="D109" s="21">
        <v>41700</v>
      </c>
      <c r="E109" s="22">
        <f t="shared" si="19"/>
        <v>131700</v>
      </c>
      <c r="F109" s="22">
        <f t="shared" si="20"/>
        <v>1470000</v>
      </c>
    </row>
    <row r="110" spans="1:6" ht="15" x14ac:dyDescent="0.25">
      <c r="A110" s="7"/>
      <c r="B110" s="13"/>
      <c r="C110" s="21"/>
      <c r="D110" s="21"/>
      <c r="E110" s="22"/>
      <c r="F110" s="22"/>
    </row>
    <row r="111" spans="1:6" ht="15" x14ac:dyDescent="0.25">
      <c r="A111" s="7"/>
      <c r="B111" s="8"/>
      <c r="C111" s="16"/>
      <c r="D111" s="16"/>
      <c r="E111" s="16"/>
      <c r="F111" s="16"/>
    </row>
    <row r="112" spans="1:6" ht="15" x14ac:dyDescent="0.25">
      <c r="A112" s="7">
        <v>2029</v>
      </c>
      <c r="B112" s="13" t="s">
        <v>13</v>
      </c>
      <c r="C112" s="21">
        <f>'[1]Bond Issues'!B50</f>
        <v>50000</v>
      </c>
      <c r="D112" s="21">
        <f>'[1]Bond Issues'!C50</f>
        <v>6418.5</v>
      </c>
      <c r="E112" s="22">
        <f t="shared" ref="E112:E117" si="21">SUM(C112:D112)</f>
        <v>56418.5</v>
      </c>
      <c r="F112" s="22">
        <f t="shared" ref="F112:F117" si="22">+F104-C112</f>
        <v>115000</v>
      </c>
    </row>
    <row r="113" spans="1:6" ht="15" x14ac:dyDescent="0.25">
      <c r="A113" s="7"/>
      <c r="B113" s="13" t="s">
        <v>14</v>
      </c>
      <c r="C113" s="21">
        <f>'[1]Bond Issues'!B70</f>
        <v>65000</v>
      </c>
      <c r="D113" s="21">
        <f>'[1]Bond Issues'!C70</f>
        <v>9800</v>
      </c>
      <c r="E113" s="22">
        <f t="shared" si="21"/>
        <v>74800</v>
      </c>
      <c r="F113" s="22">
        <f t="shared" si="22"/>
        <v>215000</v>
      </c>
    </row>
    <row r="114" spans="1:6" ht="15" x14ac:dyDescent="0.25">
      <c r="A114" s="7"/>
      <c r="B114" s="13" t="s">
        <v>16</v>
      </c>
      <c r="C114" s="21">
        <f>'[1]Bond Issues'!B94</f>
        <v>140000</v>
      </c>
      <c r="D114" s="21">
        <f>'[1]Bond Issues'!C94</f>
        <v>62200</v>
      </c>
      <c r="E114" s="22">
        <f t="shared" si="21"/>
        <v>202200</v>
      </c>
      <c r="F114" s="22">
        <f t="shared" si="22"/>
        <v>1415000</v>
      </c>
    </row>
    <row r="115" spans="1:6" ht="15" x14ac:dyDescent="0.25">
      <c r="A115" s="7"/>
      <c r="B115" s="13" t="s">
        <v>17</v>
      </c>
      <c r="C115" s="21">
        <f>'[1]Bond Issues'!B124</f>
        <v>135000</v>
      </c>
      <c r="D115" s="21">
        <f>'[1]Bond Issues'!C124</f>
        <v>112400</v>
      </c>
      <c r="E115" s="22">
        <f t="shared" si="21"/>
        <v>247400</v>
      </c>
      <c r="F115" s="22">
        <f t="shared" si="22"/>
        <v>2675000</v>
      </c>
    </row>
    <row r="116" spans="1:6" ht="15" x14ac:dyDescent="0.25">
      <c r="A116" s="7"/>
      <c r="B116" s="13" t="s">
        <v>15</v>
      </c>
      <c r="C116" s="21">
        <v>18167.16</v>
      </c>
      <c r="D116" s="21">
        <v>3221.47</v>
      </c>
      <c r="E116" s="22">
        <f t="shared" si="21"/>
        <v>21388.63</v>
      </c>
      <c r="F116" s="22">
        <f t="shared" si="22"/>
        <v>74498.41</v>
      </c>
    </row>
    <row r="117" spans="1:6" ht="15" x14ac:dyDescent="0.25">
      <c r="A117" s="7"/>
      <c r="B117" s="13" t="s">
        <v>19</v>
      </c>
      <c r="C117" s="21">
        <v>95000</v>
      </c>
      <c r="D117" s="21">
        <v>39000</v>
      </c>
      <c r="E117" s="22">
        <f t="shared" si="21"/>
        <v>134000</v>
      </c>
      <c r="F117" s="22">
        <f t="shared" si="22"/>
        <v>1375000</v>
      </c>
    </row>
    <row r="118" spans="1:6" ht="15" x14ac:dyDescent="0.25">
      <c r="A118" s="7"/>
      <c r="B118" s="13"/>
      <c r="C118" s="21"/>
      <c r="D118" s="21"/>
      <c r="E118" s="22"/>
      <c r="F118" s="22"/>
    </row>
    <row r="119" spans="1:6" x14ac:dyDescent="0.2">
      <c r="C119" s="25"/>
      <c r="D119" s="25"/>
      <c r="E119" s="26"/>
      <c r="F119" s="26"/>
    </row>
    <row r="120" spans="1:6" ht="15" x14ac:dyDescent="0.25">
      <c r="A120" s="7">
        <v>2030</v>
      </c>
      <c r="B120" s="13" t="s">
        <v>13</v>
      </c>
      <c r="C120" s="21">
        <f>'[1]Bond Issues'!B51</f>
        <v>55000</v>
      </c>
      <c r="D120" s="21">
        <f>'[1]Bond Issues'!C51</f>
        <v>4473</v>
      </c>
      <c r="E120" s="22">
        <f t="shared" ref="E120:E125" si="23">SUM(C120:D120)</f>
        <v>59473</v>
      </c>
      <c r="F120" s="22">
        <f t="shared" ref="F120:F125" si="24">+F112-C120</f>
        <v>60000</v>
      </c>
    </row>
    <row r="121" spans="1:6" ht="15" x14ac:dyDescent="0.25">
      <c r="A121" s="7"/>
      <c r="B121" s="13" t="s">
        <v>14</v>
      </c>
      <c r="C121" s="21">
        <f>'[1]Bond Issues'!B71</f>
        <v>70000</v>
      </c>
      <c r="D121" s="21">
        <f>'[1]Bond Issues'!C71</f>
        <v>7525</v>
      </c>
      <c r="E121" s="22">
        <f t="shared" si="23"/>
        <v>77525</v>
      </c>
      <c r="F121" s="22">
        <f t="shared" si="24"/>
        <v>145000</v>
      </c>
    </row>
    <row r="122" spans="1:6" ht="15" x14ac:dyDescent="0.25">
      <c r="A122" s="7"/>
      <c r="B122" s="13" t="s">
        <v>16</v>
      </c>
      <c r="C122" s="21">
        <f>'[1]Bond Issues'!B95</f>
        <v>145000</v>
      </c>
      <c r="D122" s="21">
        <f>'[1]Bond Issues'!C95</f>
        <v>56600</v>
      </c>
      <c r="E122" s="22">
        <f t="shared" si="23"/>
        <v>201600</v>
      </c>
      <c r="F122" s="22">
        <f t="shared" si="24"/>
        <v>1270000</v>
      </c>
    </row>
    <row r="123" spans="1:6" ht="15" x14ac:dyDescent="0.25">
      <c r="A123" s="7"/>
      <c r="B123" s="13" t="s">
        <v>17</v>
      </c>
      <c r="C123" s="21">
        <f>'[1]Bond Issues'!B125</f>
        <v>130000</v>
      </c>
      <c r="D123" s="21">
        <f>'[1]Bond Issues'!C125</f>
        <v>107000</v>
      </c>
      <c r="E123" s="22">
        <f t="shared" si="23"/>
        <v>237000</v>
      </c>
      <c r="F123" s="22">
        <f t="shared" si="24"/>
        <v>2545000</v>
      </c>
    </row>
    <row r="124" spans="1:6" ht="15" x14ac:dyDescent="0.25">
      <c r="A124" s="7"/>
      <c r="B124" s="13" t="s">
        <v>15</v>
      </c>
      <c r="C124" s="21">
        <v>18858.080000000002</v>
      </c>
      <c r="D124" s="21">
        <v>2530.56</v>
      </c>
      <c r="E124" s="22">
        <f t="shared" si="23"/>
        <v>21388.640000000003</v>
      </c>
      <c r="F124" s="22">
        <f t="shared" si="24"/>
        <v>55640.33</v>
      </c>
    </row>
    <row r="125" spans="1:6" ht="15" x14ac:dyDescent="0.25">
      <c r="A125" s="7"/>
      <c r="B125" s="13" t="s">
        <v>19</v>
      </c>
      <c r="C125" s="21">
        <v>95000</v>
      </c>
      <c r="D125" s="21">
        <v>36150</v>
      </c>
      <c r="E125" s="22">
        <f t="shared" si="23"/>
        <v>131150</v>
      </c>
      <c r="F125" s="22">
        <f t="shared" si="24"/>
        <v>1280000</v>
      </c>
    </row>
    <row r="126" spans="1:6" ht="15" x14ac:dyDescent="0.25">
      <c r="A126" s="7"/>
      <c r="B126" s="13"/>
      <c r="C126" s="21"/>
      <c r="D126" s="21"/>
      <c r="E126" s="22"/>
      <c r="F126" s="22"/>
    </row>
    <row r="127" spans="1:6" x14ac:dyDescent="0.2">
      <c r="C127" s="25"/>
      <c r="D127" s="25"/>
      <c r="E127" s="26"/>
      <c r="F127" s="26"/>
    </row>
    <row r="128" spans="1:6" ht="15" x14ac:dyDescent="0.25">
      <c r="A128" s="7">
        <v>2031</v>
      </c>
      <c r="B128" s="13" t="s">
        <v>13</v>
      </c>
      <c r="C128" s="21">
        <f>'[1]Bond Issues'!B52</f>
        <v>60000</v>
      </c>
      <c r="D128" s="21">
        <f>'[1]Bond Issues'!C52</f>
        <v>2334</v>
      </c>
      <c r="E128" s="22">
        <f t="shared" ref="E128:E133" si="25">SUM(C128:D128)</f>
        <v>62334</v>
      </c>
      <c r="F128" s="22">
        <f t="shared" ref="F128:F133" si="26">+F120-C128</f>
        <v>0</v>
      </c>
    </row>
    <row r="129" spans="1:6" ht="15" x14ac:dyDescent="0.25">
      <c r="A129" s="7"/>
      <c r="B129" s="13" t="s">
        <v>14</v>
      </c>
      <c r="C129" s="21">
        <v>70000</v>
      </c>
      <c r="D129" s="21">
        <f>'[1]Bond Issues'!C52</f>
        <v>2334</v>
      </c>
      <c r="E129" s="22">
        <f t="shared" si="25"/>
        <v>72334</v>
      </c>
      <c r="F129" s="22">
        <f t="shared" si="26"/>
        <v>75000</v>
      </c>
    </row>
    <row r="130" spans="1:6" ht="15" x14ac:dyDescent="0.25">
      <c r="A130" s="7"/>
      <c r="B130" s="13" t="s">
        <v>16</v>
      </c>
      <c r="C130" s="21">
        <f>'[1]Bond Issues'!B96</f>
        <v>140000</v>
      </c>
      <c r="D130" s="21">
        <f>'[1]Bond Issues'!C96</f>
        <v>50800</v>
      </c>
      <c r="E130" s="22">
        <f t="shared" si="25"/>
        <v>190800</v>
      </c>
      <c r="F130" s="22">
        <f t="shared" si="26"/>
        <v>1130000</v>
      </c>
    </row>
    <row r="131" spans="1:6" ht="15" x14ac:dyDescent="0.25">
      <c r="A131" s="7"/>
      <c r="B131" s="13" t="s">
        <v>17</v>
      </c>
      <c r="C131" s="21">
        <f>'[1]Bond Issues'!B126</f>
        <v>135000</v>
      </c>
      <c r="D131" s="21">
        <f>'[1]Bond Issues'!C126</f>
        <v>101800</v>
      </c>
      <c r="E131" s="22">
        <f t="shared" si="25"/>
        <v>236800</v>
      </c>
      <c r="F131" s="22">
        <f t="shared" si="26"/>
        <v>2410000</v>
      </c>
    </row>
    <row r="132" spans="1:6" ht="15" x14ac:dyDescent="0.25">
      <c r="A132" s="7"/>
      <c r="B132" s="13" t="s">
        <v>15</v>
      </c>
      <c r="C132" s="21">
        <v>19575.259999999998</v>
      </c>
      <c r="D132" s="21">
        <v>1813.38</v>
      </c>
      <c r="E132" s="22">
        <f t="shared" si="25"/>
        <v>21388.639999999999</v>
      </c>
      <c r="F132" s="22">
        <f t="shared" si="26"/>
        <v>36065.070000000007</v>
      </c>
    </row>
    <row r="133" spans="1:6" ht="15" x14ac:dyDescent="0.25">
      <c r="A133" s="7"/>
      <c r="B133" s="13" t="s">
        <v>19</v>
      </c>
      <c r="C133" s="21">
        <v>100000</v>
      </c>
      <c r="D133" s="21">
        <v>33300</v>
      </c>
      <c r="E133" s="22">
        <f t="shared" si="25"/>
        <v>133300</v>
      </c>
      <c r="F133" s="22">
        <f t="shared" si="26"/>
        <v>1180000</v>
      </c>
    </row>
    <row r="134" spans="1:6" ht="15" x14ac:dyDescent="0.25">
      <c r="A134" s="7"/>
      <c r="B134" s="13"/>
      <c r="C134" s="21"/>
      <c r="D134" s="21"/>
      <c r="E134" s="22"/>
      <c r="F134" s="22"/>
    </row>
    <row r="135" spans="1:6" x14ac:dyDescent="0.2">
      <c r="C135" s="25"/>
      <c r="D135" s="25"/>
      <c r="E135" s="26"/>
      <c r="F135" s="26"/>
    </row>
    <row r="136" spans="1:6" ht="15" x14ac:dyDescent="0.25">
      <c r="A136" s="7">
        <v>2032</v>
      </c>
      <c r="B136" s="13" t="s">
        <v>14</v>
      </c>
      <c r="C136" s="21">
        <f>'[1]Bond Issues'!B73</f>
        <v>75000</v>
      </c>
      <c r="D136" s="21">
        <f>'[1]Bond Issues'!C73</f>
        <v>2625</v>
      </c>
      <c r="E136" s="22">
        <f>SUM(C136:D136)</f>
        <v>77625</v>
      </c>
      <c r="F136" s="22">
        <f>+F129-C136</f>
        <v>0</v>
      </c>
    </row>
    <row r="137" spans="1:6" ht="15" x14ac:dyDescent="0.25">
      <c r="A137" s="7"/>
      <c r="B137" s="13" t="s">
        <v>16</v>
      </c>
      <c r="C137" s="21">
        <f>'[1]Bond Issues'!B97</f>
        <v>140000</v>
      </c>
      <c r="D137" s="21">
        <f>'[1]Bond Issues'!C97</f>
        <v>45200</v>
      </c>
      <c r="E137" s="22">
        <f>SUM(C137:D137)</f>
        <v>185200</v>
      </c>
      <c r="F137" s="22">
        <f>+F130-C137</f>
        <v>990000</v>
      </c>
    </row>
    <row r="138" spans="1:6" ht="15" x14ac:dyDescent="0.25">
      <c r="A138" s="7"/>
      <c r="B138" s="13" t="s">
        <v>17</v>
      </c>
      <c r="C138" s="21">
        <f>'[1]Bond Issues'!B127</f>
        <v>135000</v>
      </c>
      <c r="D138" s="21">
        <f>'[1]Bond Issues'!C127</f>
        <v>96400</v>
      </c>
      <c r="E138" s="22">
        <f>SUM(C138:D138)</f>
        <v>231400</v>
      </c>
      <c r="F138" s="22">
        <f>+F131-C138</f>
        <v>2275000</v>
      </c>
    </row>
    <row r="139" spans="1:6" ht="15" x14ac:dyDescent="0.25">
      <c r="A139" s="7"/>
      <c r="B139" s="13" t="s">
        <v>15</v>
      </c>
      <c r="C139" s="21">
        <v>20319.72</v>
      </c>
      <c r="D139" s="21">
        <v>1068.92</v>
      </c>
      <c r="E139" s="22">
        <f>SUM(C139:D139)</f>
        <v>21388.639999999999</v>
      </c>
      <c r="F139" s="22">
        <f>+F132-C139</f>
        <v>15745.350000000006</v>
      </c>
    </row>
    <row r="140" spans="1:6" ht="15" x14ac:dyDescent="0.25">
      <c r="A140" s="7"/>
      <c r="B140" s="13" t="s">
        <v>19</v>
      </c>
      <c r="C140" s="21">
        <v>105000</v>
      </c>
      <c r="D140" s="21">
        <v>30300</v>
      </c>
      <c r="E140" s="22">
        <f>SUM(C140:D140)</f>
        <v>135300</v>
      </c>
      <c r="F140" s="22">
        <f>+F133-C140</f>
        <v>1075000</v>
      </c>
    </row>
    <row r="141" spans="1:6" ht="15" x14ac:dyDescent="0.25">
      <c r="A141" s="7"/>
      <c r="B141" s="13"/>
      <c r="C141" s="21"/>
      <c r="D141" s="21"/>
      <c r="E141" s="22"/>
      <c r="F141" s="22"/>
    </row>
    <row r="142" spans="1:6" x14ac:dyDescent="0.2">
      <c r="C142" s="25"/>
      <c r="D142" s="25"/>
      <c r="E142" s="26"/>
      <c r="F142" s="26"/>
    </row>
    <row r="143" spans="1:6" ht="15" x14ac:dyDescent="0.25">
      <c r="A143" s="7">
        <v>2033</v>
      </c>
      <c r="B143" s="13" t="s">
        <v>16</v>
      </c>
      <c r="C143" s="21">
        <f>'[1]Bond Issues'!B98</f>
        <v>145000</v>
      </c>
      <c r="D143" s="21">
        <f>'[1]Bond Issues'!C98</f>
        <v>39600</v>
      </c>
      <c r="E143" s="22">
        <f>SUM(C143:D143)</f>
        <v>184600</v>
      </c>
      <c r="F143" s="22">
        <f>+F137-C143</f>
        <v>845000</v>
      </c>
    </row>
    <row r="144" spans="1:6" ht="15" x14ac:dyDescent="0.25">
      <c r="A144" s="7"/>
      <c r="B144" s="13" t="s">
        <v>17</v>
      </c>
      <c r="C144" s="21">
        <f>'[1]Bond Issues'!B128</f>
        <v>135000</v>
      </c>
      <c r="D144" s="21">
        <f>'[1]Bond Issues'!C128</f>
        <v>91000</v>
      </c>
      <c r="E144" s="22">
        <f>SUM(C144:D144)</f>
        <v>226000</v>
      </c>
      <c r="F144" s="22">
        <f>+F138-C144</f>
        <v>2140000</v>
      </c>
    </row>
    <row r="145" spans="1:6" ht="15" x14ac:dyDescent="0.25">
      <c r="A145" s="7"/>
      <c r="B145" s="13" t="s">
        <v>15</v>
      </c>
      <c r="C145" s="21">
        <v>15745.34</v>
      </c>
      <c r="D145" s="21">
        <v>296.14</v>
      </c>
      <c r="E145" s="22">
        <f>SUM(C145:D145)</f>
        <v>16041.48</v>
      </c>
      <c r="F145" s="22">
        <f>+F139-C145</f>
        <v>1.0000000005675247E-2</v>
      </c>
    </row>
    <row r="146" spans="1:6" ht="15" x14ac:dyDescent="0.25">
      <c r="A146" s="7"/>
      <c r="B146" s="13" t="s">
        <v>19</v>
      </c>
      <c r="C146" s="21">
        <v>105000</v>
      </c>
      <c r="D146" s="21">
        <v>27150</v>
      </c>
      <c r="E146" s="22">
        <f>SUM(C146:D146)</f>
        <v>132150</v>
      </c>
      <c r="F146" s="22">
        <f>+F140-C146</f>
        <v>970000</v>
      </c>
    </row>
    <row r="147" spans="1:6" ht="15" x14ac:dyDescent="0.25">
      <c r="A147" s="7"/>
      <c r="B147" s="13"/>
      <c r="C147" s="21"/>
      <c r="D147" s="21"/>
      <c r="E147" s="22"/>
      <c r="F147" s="22"/>
    </row>
    <row r="148" spans="1:6" x14ac:dyDescent="0.2">
      <c r="C148" s="25"/>
      <c r="D148" s="25"/>
      <c r="E148" s="26"/>
      <c r="F148" s="26"/>
    </row>
    <row r="149" spans="1:6" ht="15" x14ac:dyDescent="0.25">
      <c r="A149" s="7">
        <v>2034</v>
      </c>
      <c r="B149" s="13" t="s">
        <v>16</v>
      </c>
      <c r="C149" s="21">
        <f>'[1]Bond Issues'!B99</f>
        <v>140000</v>
      </c>
      <c r="D149" s="21">
        <f>'[1]Bond Issues'!C99</f>
        <v>33800</v>
      </c>
      <c r="E149" s="22">
        <f>SUM(C149:D149)</f>
        <v>173800</v>
      </c>
      <c r="F149" s="22">
        <f>+F143-C149</f>
        <v>705000</v>
      </c>
    </row>
    <row r="150" spans="1:6" ht="15" x14ac:dyDescent="0.25">
      <c r="A150" s="7"/>
      <c r="B150" s="13" t="s">
        <v>17</v>
      </c>
      <c r="C150" s="21">
        <f>'[1]Bond Issues'!B129</f>
        <v>135000</v>
      </c>
      <c r="D150" s="21">
        <f>'[1]Bond Issues'!C129</f>
        <v>85600</v>
      </c>
      <c r="E150" s="22">
        <f>SUM(C150:D150)</f>
        <v>220600</v>
      </c>
      <c r="F150" s="22">
        <f>+F144-C150</f>
        <v>2005000</v>
      </c>
    </row>
    <row r="151" spans="1:6" ht="15" x14ac:dyDescent="0.25">
      <c r="A151" s="7"/>
      <c r="B151" s="13" t="s">
        <v>19</v>
      </c>
      <c r="C151" s="21">
        <v>110000</v>
      </c>
      <c r="D151" s="21">
        <v>24000</v>
      </c>
      <c r="E151" s="22">
        <f>SUM(C151:D151)</f>
        <v>134000</v>
      </c>
      <c r="F151" s="22">
        <f>+F146-C151</f>
        <v>860000</v>
      </c>
    </row>
    <row r="152" spans="1:6" ht="15" x14ac:dyDescent="0.25">
      <c r="A152" s="7"/>
      <c r="B152" s="13"/>
      <c r="C152" s="21"/>
      <c r="D152" s="21"/>
      <c r="E152" s="22"/>
      <c r="F152" s="22"/>
    </row>
    <row r="153" spans="1:6" x14ac:dyDescent="0.2">
      <c r="C153" s="25"/>
      <c r="D153" s="25"/>
      <c r="E153" s="26"/>
      <c r="F153" s="26"/>
    </row>
    <row r="154" spans="1:6" ht="15" x14ac:dyDescent="0.25">
      <c r="A154" s="7">
        <v>2035</v>
      </c>
      <c r="B154" s="13" t="s">
        <v>16</v>
      </c>
      <c r="C154" s="21">
        <f>'[1]Bond Issues'!B100</f>
        <v>140000</v>
      </c>
      <c r="D154" s="21">
        <f>'[1]Bond Issues'!C100</f>
        <v>28200</v>
      </c>
      <c r="E154" s="22">
        <f>SUM(C154:D154)</f>
        <v>168200</v>
      </c>
      <c r="F154" s="22">
        <f>+F149-C154</f>
        <v>565000</v>
      </c>
    </row>
    <row r="155" spans="1:6" ht="15" x14ac:dyDescent="0.25">
      <c r="A155" s="7"/>
      <c r="B155" s="13" t="s">
        <v>17</v>
      </c>
      <c r="C155" s="21">
        <f>'[1]Bond Issues'!B130</f>
        <v>135000</v>
      </c>
      <c r="D155" s="21">
        <f>'[1]Bond Issues'!C130</f>
        <v>80200</v>
      </c>
      <c r="E155" s="22">
        <f>SUM(C155:D155)</f>
        <v>215200</v>
      </c>
      <c r="F155" s="22">
        <f>+F150-C155</f>
        <v>1870000</v>
      </c>
    </row>
    <row r="156" spans="1:6" ht="15" x14ac:dyDescent="0.25">
      <c r="A156" s="7"/>
      <c r="B156" s="13" t="s">
        <v>19</v>
      </c>
      <c r="C156" s="21">
        <v>115000</v>
      </c>
      <c r="D156" s="21">
        <v>20700</v>
      </c>
      <c r="E156" s="22">
        <f>SUM(C156:D156)</f>
        <v>135700</v>
      </c>
      <c r="F156" s="22">
        <f>+F151-C156</f>
        <v>745000</v>
      </c>
    </row>
    <row r="157" spans="1:6" ht="15" x14ac:dyDescent="0.25">
      <c r="A157" s="7"/>
      <c r="B157" s="13"/>
      <c r="C157" s="21"/>
      <c r="D157" s="21"/>
      <c r="E157" s="22"/>
      <c r="F157" s="22"/>
    </row>
    <row r="158" spans="1:6" x14ac:dyDescent="0.2">
      <c r="C158" s="25"/>
      <c r="D158" s="25"/>
      <c r="E158" s="26"/>
      <c r="F158" s="26"/>
    </row>
    <row r="159" spans="1:6" ht="15" x14ac:dyDescent="0.25">
      <c r="A159" s="7">
        <v>2036</v>
      </c>
      <c r="B159" s="13" t="s">
        <v>16</v>
      </c>
      <c r="C159" s="21">
        <f>'[1]Bond Issues'!B101</f>
        <v>140000</v>
      </c>
      <c r="D159" s="21">
        <f>'[1]Bond Issues'!C101</f>
        <v>22600</v>
      </c>
      <c r="E159" s="22">
        <f>SUM(C159:D159)</f>
        <v>162600</v>
      </c>
      <c r="F159" s="22">
        <f>+F154-C159</f>
        <v>425000</v>
      </c>
    </row>
    <row r="160" spans="1:6" ht="15" x14ac:dyDescent="0.25">
      <c r="A160" s="7"/>
      <c r="B160" s="13" t="s">
        <v>17</v>
      </c>
      <c r="C160" s="21">
        <f>'[1]Bond Issues'!B131</f>
        <v>135000</v>
      </c>
      <c r="D160" s="21">
        <f>'[1]Bond Issues'!C131</f>
        <v>74800</v>
      </c>
      <c r="E160" s="22">
        <f>SUM(C160:D160)</f>
        <v>209800</v>
      </c>
      <c r="F160" s="22">
        <f>+F155-C160</f>
        <v>1735000</v>
      </c>
    </row>
    <row r="161" spans="1:6" ht="15" x14ac:dyDescent="0.25">
      <c r="A161" s="7"/>
      <c r="B161" s="13" t="s">
        <v>19</v>
      </c>
      <c r="C161" s="21">
        <v>115000</v>
      </c>
      <c r="D161" s="21">
        <v>17250</v>
      </c>
      <c r="E161" s="22">
        <f>SUM(C161:D161)</f>
        <v>132250</v>
      </c>
      <c r="F161" s="22">
        <f>+F156-C161</f>
        <v>630000</v>
      </c>
    </row>
    <row r="162" spans="1:6" ht="15" x14ac:dyDescent="0.25">
      <c r="A162" s="7"/>
      <c r="B162" s="13"/>
      <c r="C162" s="21"/>
      <c r="D162" s="21"/>
      <c r="E162" s="22"/>
      <c r="F162" s="22"/>
    </row>
    <row r="163" spans="1:6" x14ac:dyDescent="0.2">
      <c r="C163" s="25"/>
      <c r="D163" s="25"/>
      <c r="E163" s="26"/>
      <c r="F163" s="26"/>
    </row>
    <row r="164" spans="1:6" ht="15" x14ac:dyDescent="0.25">
      <c r="A164" s="7">
        <v>2037</v>
      </c>
      <c r="B164" s="13" t="s">
        <v>16</v>
      </c>
      <c r="C164" s="21">
        <f>'[1]Bond Issues'!B102</f>
        <v>140000</v>
      </c>
      <c r="D164" s="21">
        <f>'[1]Bond Issues'!C102</f>
        <v>17000</v>
      </c>
      <c r="E164" s="22">
        <f>SUM(C164:D164)</f>
        <v>157000</v>
      </c>
      <c r="F164" s="22">
        <f>+F159-C164</f>
        <v>285000</v>
      </c>
    </row>
    <row r="165" spans="1:6" ht="15" x14ac:dyDescent="0.25">
      <c r="A165" s="7"/>
      <c r="B165" s="13" t="s">
        <v>17</v>
      </c>
      <c r="C165" s="21">
        <f>'[1]Bond Issues'!B132</f>
        <v>135000</v>
      </c>
      <c r="D165" s="21">
        <f>'[1]Bond Issues'!C132</f>
        <v>69400</v>
      </c>
      <c r="E165" s="22">
        <f>SUM(C165:D165)</f>
        <v>204400</v>
      </c>
      <c r="F165" s="22">
        <f>+F160-C165</f>
        <v>1600000</v>
      </c>
    </row>
    <row r="166" spans="1:6" ht="15" x14ac:dyDescent="0.25">
      <c r="A166" s="7"/>
      <c r="B166" s="13" t="s">
        <v>19</v>
      </c>
      <c r="C166" s="21">
        <v>120000</v>
      </c>
      <c r="D166" s="21">
        <v>13800</v>
      </c>
      <c r="E166" s="22">
        <f>SUM(C166:D166)</f>
        <v>133800</v>
      </c>
      <c r="F166" s="22">
        <f>+F161-C166</f>
        <v>510000</v>
      </c>
    </row>
    <row r="167" spans="1:6" ht="15" x14ac:dyDescent="0.25">
      <c r="A167" s="7"/>
      <c r="B167" s="13"/>
      <c r="C167" s="21"/>
      <c r="D167" s="21"/>
      <c r="E167" s="22"/>
      <c r="F167" s="22"/>
    </row>
    <row r="168" spans="1:6" x14ac:dyDescent="0.2">
      <c r="C168" s="25"/>
      <c r="D168" s="25"/>
      <c r="E168" s="26"/>
      <c r="F168" s="26"/>
    </row>
    <row r="169" spans="1:6" ht="15" x14ac:dyDescent="0.25">
      <c r="A169" s="7">
        <v>2038</v>
      </c>
      <c r="B169" s="13" t="s">
        <v>16</v>
      </c>
      <c r="C169" s="21">
        <f>'[1]Bond Issues'!B103</f>
        <v>140000</v>
      </c>
      <c r="D169" s="21">
        <f>'[1]Bond Issues'!C103</f>
        <v>11400</v>
      </c>
      <c r="E169" s="22">
        <f>SUM(C169:D169)</f>
        <v>151400</v>
      </c>
      <c r="F169" s="22">
        <f>+F164-C169</f>
        <v>145000</v>
      </c>
    </row>
    <row r="170" spans="1:6" ht="15" x14ac:dyDescent="0.25">
      <c r="A170" s="7"/>
      <c r="B170" s="13" t="s">
        <v>17</v>
      </c>
      <c r="C170" s="21">
        <f>'[1]Bond Issues'!B133</f>
        <v>130000</v>
      </c>
      <c r="D170" s="21">
        <f>'[1]Bond Issues'!C133</f>
        <v>64000</v>
      </c>
      <c r="E170" s="22">
        <f>SUM(C170:D170)</f>
        <v>194000</v>
      </c>
      <c r="F170" s="22">
        <f>+F165-C170</f>
        <v>1470000</v>
      </c>
    </row>
    <row r="171" spans="1:6" ht="15" x14ac:dyDescent="0.25">
      <c r="A171" s="7"/>
      <c r="B171" s="13" t="s">
        <v>19</v>
      </c>
      <c r="C171" s="21">
        <v>125000</v>
      </c>
      <c r="D171" s="21">
        <v>10200</v>
      </c>
      <c r="E171" s="22">
        <f>SUM(C171:D171)</f>
        <v>135200</v>
      </c>
      <c r="F171" s="22">
        <f>+F166-C171</f>
        <v>385000</v>
      </c>
    </row>
    <row r="172" spans="1:6" x14ac:dyDescent="0.2">
      <c r="C172" s="25"/>
      <c r="D172" s="25"/>
      <c r="E172" s="26"/>
      <c r="F172" s="26"/>
    </row>
    <row r="173" spans="1:6" x14ac:dyDescent="0.2">
      <c r="C173" s="25"/>
      <c r="D173" s="25"/>
      <c r="E173" s="26"/>
      <c r="F173" s="26"/>
    </row>
    <row r="174" spans="1:6" ht="15" x14ac:dyDescent="0.25">
      <c r="A174" s="7">
        <v>2039</v>
      </c>
      <c r="B174" s="13" t="s">
        <v>16</v>
      </c>
      <c r="C174" s="21">
        <f>'[1]Bond Issues'!B104</f>
        <v>145000</v>
      </c>
      <c r="D174" s="21">
        <f>'[1]Bond Issues'!C104</f>
        <v>5800</v>
      </c>
      <c r="E174" s="22">
        <f>SUM(C174:D174)</f>
        <v>150800</v>
      </c>
      <c r="F174" s="22">
        <f>+F169-C174</f>
        <v>0</v>
      </c>
    </row>
    <row r="175" spans="1:6" ht="15" x14ac:dyDescent="0.25">
      <c r="A175" s="7"/>
      <c r="B175" s="13" t="s">
        <v>17</v>
      </c>
      <c r="C175" s="21">
        <f>'[1]Bond Issues'!B134</f>
        <v>135000</v>
      </c>
      <c r="D175" s="21">
        <f>'[1]Bond Issues'!C134</f>
        <v>58800</v>
      </c>
      <c r="E175" s="22">
        <f>SUM(C175:D175)</f>
        <v>193800</v>
      </c>
      <c r="F175" s="22">
        <f>+F170-C175</f>
        <v>1335000</v>
      </c>
    </row>
    <row r="176" spans="1:6" ht="15" x14ac:dyDescent="0.25">
      <c r="A176" s="7"/>
      <c r="B176" s="13" t="s">
        <v>19</v>
      </c>
      <c r="C176" s="21">
        <v>125000</v>
      </c>
      <c r="D176" s="21">
        <v>7700</v>
      </c>
      <c r="E176" s="22">
        <f>SUM(C176:D176)</f>
        <v>132700</v>
      </c>
      <c r="F176" s="22">
        <f>+F171-C176</f>
        <v>260000</v>
      </c>
    </row>
    <row r="177" spans="1:6" ht="15" x14ac:dyDescent="0.25">
      <c r="A177" s="7"/>
      <c r="B177" s="13"/>
      <c r="C177" s="21"/>
      <c r="D177" s="21"/>
      <c r="E177" s="22"/>
      <c r="F177" s="22"/>
    </row>
    <row r="178" spans="1:6" ht="15" x14ac:dyDescent="0.25">
      <c r="A178" s="7"/>
      <c r="B178" s="8"/>
      <c r="C178" s="16"/>
      <c r="D178" s="16"/>
      <c r="E178" s="16"/>
      <c r="F178" s="16"/>
    </row>
    <row r="179" spans="1:6" ht="15" x14ac:dyDescent="0.25">
      <c r="A179" s="7">
        <v>2040</v>
      </c>
      <c r="B179" s="13" t="s">
        <v>17</v>
      </c>
      <c r="C179" s="21">
        <f>'[1]Bond Issues'!B135</f>
        <v>135000</v>
      </c>
      <c r="D179" s="21">
        <f>'[1]Bond Issues'!C135</f>
        <v>53400</v>
      </c>
      <c r="E179" s="15">
        <f>SUM(C179:D179)</f>
        <v>188400</v>
      </c>
      <c r="F179" s="15">
        <f>+F175-C179</f>
        <v>1200000</v>
      </c>
    </row>
    <row r="180" spans="1:6" ht="15" x14ac:dyDescent="0.25">
      <c r="A180" s="7"/>
      <c r="B180" s="13" t="s">
        <v>19</v>
      </c>
      <c r="C180" s="21">
        <v>130000</v>
      </c>
      <c r="D180" s="21">
        <v>5200</v>
      </c>
      <c r="E180" s="15">
        <f>SUM(C180:D180)</f>
        <v>135200</v>
      </c>
      <c r="F180" s="15">
        <f>+F176-C180</f>
        <v>130000</v>
      </c>
    </row>
    <row r="181" spans="1:6" ht="15" x14ac:dyDescent="0.25">
      <c r="A181" s="7"/>
      <c r="B181" s="13"/>
      <c r="C181" s="21"/>
      <c r="D181" s="21"/>
      <c r="E181" s="15"/>
      <c r="F181" s="15"/>
    </row>
    <row r="182" spans="1:6" ht="15" x14ac:dyDescent="0.25">
      <c r="A182" s="7">
        <v>2041</v>
      </c>
      <c r="B182" s="13" t="s">
        <v>17</v>
      </c>
      <c r="C182" s="21">
        <f>'[1]Bond Issues'!B136</f>
        <v>135000</v>
      </c>
      <c r="D182" s="21">
        <f>'[1]Bond Issues'!C136</f>
        <v>48000</v>
      </c>
      <c r="E182" s="15">
        <f t="shared" ref="E182:E192" si="27">SUM(C182:D182)</f>
        <v>183000</v>
      </c>
      <c r="F182" s="15">
        <f>+F179-C182</f>
        <v>1065000</v>
      </c>
    </row>
    <row r="183" spans="1:6" ht="15" x14ac:dyDescent="0.25">
      <c r="A183" s="7"/>
      <c r="B183" s="13" t="s">
        <v>19</v>
      </c>
      <c r="C183" s="21">
        <v>130000</v>
      </c>
      <c r="D183" s="21">
        <v>2600</v>
      </c>
      <c r="E183" s="15">
        <f t="shared" si="27"/>
        <v>132600</v>
      </c>
      <c r="F183" s="15">
        <f>+F180-C183</f>
        <v>0</v>
      </c>
    </row>
    <row r="184" spans="1:6" ht="15" x14ac:dyDescent="0.25">
      <c r="A184" s="7"/>
      <c r="B184" s="13"/>
      <c r="C184" s="21"/>
      <c r="D184" s="21"/>
      <c r="E184" s="15"/>
      <c r="F184" s="15"/>
    </row>
    <row r="185" spans="1:6" ht="15" x14ac:dyDescent="0.25">
      <c r="A185" s="7">
        <v>2042</v>
      </c>
      <c r="B185" s="13" t="s">
        <v>17</v>
      </c>
      <c r="C185" s="21">
        <f>'[1]Bond Issues'!B137</f>
        <v>130000</v>
      </c>
      <c r="D185" s="21">
        <f>'[1]Bond Issues'!C137</f>
        <v>42600</v>
      </c>
      <c r="E185" s="15">
        <f t="shared" si="27"/>
        <v>172600</v>
      </c>
      <c r="F185" s="15">
        <f>+F182-C185</f>
        <v>935000</v>
      </c>
    </row>
    <row r="186" spans="1:6" ht="15" x14ac:dyDescent="0.25">
      <c r="A186" s="7">
        <v>2043</v>
      </c>
      <c r="B186" s="13" t="s">
        <v>17</v>
      </c>
      <c r="C186" s="21">
        <f>'[1]Bond Issues'!B138</f>
        <v>135000</v>
      </c>
      <c r="D186" s="21">
        <f>'[1]Bond Issues'!C138</f>
        <v>37400</v>
      </c>
      <c r="E186" s="15">
        <f t="shared" si="27"/>
        <v>172400</v>
      </c>
      <c r="F186" s="15">
        <f t="shared" ref="F186:F192" si="28">+F185-C186</f>
        <v>800000</v>
      </c>
    </row>
    <row r="187" spans="1:6" ht="15" x14ac:dyDescent="0.25">
      <c r="A187" s="7">
        <v>2044</v>
      </c>
      <c r="B187" s="13" t="s">
        <v>17</v>
      </c>
      <c r="C187" s="21">
        <f>'[1]Bond Issues'!B139</f>
        <v>130000</v>
      </c>
      <c r="D187" s="21">
        <f>'[1]Bond Issues'!C139</f>
        <v>32000</v>
      </c>
      <c r="E187" s="15">
        <f t="shared" si="27"/>
        <v>162000</v>
      </c>
      <c r="F187" s="15">
        <f t="shared" si="28"/>
        <v>670000</v>
      </c>
    </row>
    <row r="188" spans="1:6" ht="15" x14ac:dyDescent="0.25">
      <c r="A188" s="7">
        <v>2045</v>
      </c>
      <c r="B188" s="13" t="s">
        <v>17</v>
      </c>
      <c r="C188" s="21">
        <f>'[1]Bond Issues'!B140</f>
        <v>135000</v>
      </c>
      <c r="D188" s="21">
        <f>'[1]Bond Issues'!C140</f>
        <v>26800</v>
      </c>
      <c r="E188" s="15">
        <f t="shared" si="27"/>
        <v>161800</v>
      </c>
      <c r="F188" s="15">
        <f t="shared" si="28"/>
        <v>535000</v>
      </c>
    </row>
    <row r="189" spans="1:6" ht="15" x14ac:dyDescent="0.25">
      <c r="A189" s="7">
        <v>2046</v>
      </c>
      <c r="B189" s="13" t="s">
        <v>17</v>
      </c>
      <c r="C189" s="21">
        <f>'[1]Bond Issues'!B141</f>
        <v>135000</v>
      </c>
      <c r="D189" s="21">
        <f>'[1]Bond Issues'!C141</f>
        <v>21400</v>
      </c>
      <c r="E189" s="15">
        <f t="shared" si="27"/>
        <v>156400</v>
      </c>
      <c r="F189" s="15">
        <f t="shared" si="28"/>
        <v>400000</v>
      </c>
    </row>
    <row r="190" spans="1:6" ht="15" x14ac:dyDescent="0.25">
      <c r="A190" s="7">
        <v>2047</v>
      </c>
      <c r="B190" s="13" t="s">
        <v>17</v>
      </c>
      <c r="C190" s="21">
        <f>'[1]Bond Issues'!B142</f>
        <v>135000</v>
      </c>
      <c r="D190" s="21">
        <f>'[1]Bond Issues'!C142</f>
        <v>16000</v>
      </c>
      <c r="E190" s="15">
        <f t="shared" si="27"/>
        <v>151000</v>
      </c>
      <c r="F190" s="15">
        <f t="shared" si="28"/>
        <v>265000</v>
      </c>
    </row>
    <row r="191" spans="1:6" ht="15" x14ac:dyDescent="0.25">
      <c r="A191" s="7">
        <v>2048</v>
      </c>
      <c r="B191" s="13" t="s">
        <v>17</v>
      </c>
      <c r="C191" s="21">
        <f>'[1]Bond Issues'!B143</f>
        <v>130000</v>
      </c>
      <c r="D191" s="21">
        <f>'[1]Bond Issues'!C143</f>
        <v>10600</v>
      </c>
      <c r="E191" s="15">
        <f t="shared" si="27"/>
        <v>140600</v>
      </c>
      <c r="F191" s="15">
        <f t="shared" si="28"/>
        <v>135000</v>
      </c>
    </row>
    <row r="192" spans="1:6" ht="15" x14ac:dyDescent="0.25">
      <c r="A192" s="7">
        <v>2048</v>
      </c>
      <c r="B192" s="13" t="s">
        <v>17</v>
      </c>
      <c r="C192" s="21">
        <f>'[1]Bond Issues'!B144</f>
        <v>135000</v>
      </c>
      <c r="D192" s="21">
        <f>'[1]Bond Issues'!C144</f>
        <v>5400</v>
      </c>
      <c r="E192" s="15">
        <f t="shared" si="27"/>
        <v>140400</v>
      </c>
      <c r="F192" s="15">
        <f t="shared" si="28"/>
        <v>0</v>
      </c>
    </row>
  </sheetData>
  <mergeCells count="2">
    <mergeCell ref="A3:E3"/>
    <mergeCell ref="C4:D4"/>
  </mergeCells>
  <pageMargins left="0.75" right="0.75" top="0.75" bottom="0.75" header="0" footer="0.5"/>
  <pageSetup scale="75" firstPageNumber="44" fitToHeight="6" orientation="portrait" useFirstPageNumber="1" r:id="rId1"/>
  <headerFooter alignWithMargins="0">
    <oddFooter>&amp;R&amp;"Calibri,Regular"Page &amp;P</oddFooter>
  </headerFooter>
  <rowBreaks count="1" manualBreakCount="1"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Annual Debt Service Sched</vt:lpstr>
      <vt:lpstr>'Total Annual Debt Service Sched'!Print_Area</vt:lpstr>
      <vt:lpstr>'Total Annual Debt Service Sched'!Print_Titles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Ditto</dc:creator>
  <cp:lastModifiedBy>Patricia Ditto</cp:lastModifiedBy>
  <dcterms:created xsi:type="dcterms:W3CDTF">2022-07-06T20:52:21Z</dcterms:created>
  <dcterms:modified xsi:type="dcterms:W3CDTF">2022-07-07T21:36:43Z</dcterms:modified>
</cp:coreProperties>
</file>